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CRM Comparison" sheetId="1" state="visible" r:id="rId1"/>
    <sheet xmlns:r="http://schemas.openxmlformats.org/officeDocument/2006/relationships" name="Demo Day" sheetId="2" state="visible" r:id="rId2"/>
    <sheet xmlns:r="http://schemas.openxmlformats.org/officeDocument/2006/relationships" name="Executive Summary" sheetId="3" state="visible" r:id="rId3"/>
  </sheets>
  <definedNames>
    <definedName name="_xlnm.Print_Titles" localSheetId="0">'CRM Comparison'!$10:$11</definedName>
    <definedName name="_xlnm.Print_Area" localSheetId="0">'CRM Comparison'!$A$1:$K$40</definedName>
    <definedName name="_xlnm.Print_Titles" localSheetId="1">'Demo Day'!$4:$7</definedName>
    <definedName name="_xlnm.Print_Area" localSheetId="1">'Demo Day'!$A$1:$K$12</definedName>
    <definedName name="_xlnm.Print_Titles" localSheetId="2">'Executive Summary'!$1:$11</definedName>
    <definedName name="_xlnm.Print_Area" localSheetId="2">'Executive Summary'!$A$1:$E$76</definedName>
  </definedNames>
  <calcPr calcId="124519" calcMode="auto" fullCalcOnLoad="1" forceFullCalc="1"/>
</workbook>
</file>

<file path=xl/styles.xml><?xml version="1.0" encoding="utf-8"?>
<styleSheet xmlns="http://schemas.openxmlformats.org/spreadsheetml/2006/main">
  <numFmts count="2">
    <numFmt numFmtId="164" formatCode="mm/dd/yy"/>
    <numFmt numFmtId="165" formatCode="00"/>
  </numFmts>
  <fonts count="25">
    <font>
      <name val="Carlito"/>
      <sz val="11"/>
    </font>
    <font>
      <name val="Arial"/>
      <color rgb="FF101820"/>
      <sz val="10"/>
    </font>
    <font>
      <name val="Arial"/>
      <b val="1"/>
      <color rgb="FF101820"/>
      <sz val="16"/>
    </font>
    <font>
      <name val="Arial"/>
      <b val="1"/>
      <color rgb="FF68727D"/>
      <sz val="10"/>
    </font>
    <font>
      <name val="Arial"/>
      <b val="1"/>
      <color rgb="FF101820"/>
      <sz val="10"/>
    </font>
    <font>
      <name val="Arial"/>
      <b val="1"/>
      <color rgb="FFFFFFFF"/>
      <sz val="10"/>
    </font>
    <font>
      <name val="Arial"/>
      <color rgb="FF68727D"/>
      <sz val="10"/>
    </font>
    <font>
      <name val="Arial"/>
      <i val="1"/>
      <color rgb="FF68727D"/>
      <sz val="10"/>
    </font>
    <font>
      <name val="Arial"/>
      <b val="1"/>
      <color rgb="FF2864DC"/>
      <sz val="10"/>
    </font>
    <font>
      <name val="Arial"/>
      <b val="1"/>
      <color rgb="FF9C0006"/>
      <sz val="10"/>
    </font>
    <font>
      <name val="Arial"/>
      <i val="1"/>
      <color rgb="0068727D"/>
      <sz val="9"/>
    </font>
    <font>
      <name val="Arial"/>
      <b val="1"/>
      <color rgb="00FFFFFF"/>
      <sz val="10"/>
    </font>
    <font>
      <name val="Arial"/>
      <color rgb="00101820"/>
      <sz val="10"/>
    </font>
    <font>
      <name val="Arial"/>
      <b val="1"/>
      <color rgb="00101820"/>
      <sz val="18"/>
    </font>
    <font>
      <name val="Arial"/>
      <b val="1"/>
      <color rgb="0068727D"/>
      <sz val="10"/>
    </font>
    <font>
      <name val="Arial"/>
      <b val="1"/>
      <color rgb="00101820"/>
      <sz val="12"/>
    </font>
    <font>
      <name val="Arial"/>
      <i val="1"/>
      <color rgb="0068727D"/>
      <sz val="10"/>
    </font>
    <font>
      <name val="Arial"/>
      <b val="1"/>
      <color rgb="00FFFFFF"/>
      <sz val="11"/>
    </font>
    <font>
      <name val="Arial"/>
      <b val="1"/>
      <color rgb="002864DC"/>
      <sz val="10"/>
    </font>
    <font>
      <name val="Arial"/>
      <b val="1"/>
      <color rgb="009C0006"/>
      <sz val="10"/>
    </font>
    <font>
      <name val="Arial"/>
      <b val="1"/>
      <color rgb="00FFFFFF"/>
      <sz val="9"/>
    </font>
    <font>
      <name val="Arial"/>
      <color rgb="00101820"/>
      <sz val="8"/>
    </font>
    <font>
      <name val="Arial"/>
      <i val="1"/>
      <color rgb="00101820"/>
      <sz val="10"/>
    </font>
    <font>
      <name val="Arial"/>
      <b val="1"/>
      <color rgb="002864DC"/>
      <sz val="9"/>
    </font>
    <font>
      <name val="Arial"/>
      <color rgb="0068727D"/>
      <sz val="9"/>
    </font>
  </fonts>
  <fills count="12">
    <fill>
      <patternFill/>
    </fill>
    <fill>
      <patternFill patternType="gray125"/>
    </fill>
    <fill>
      <patternFill patternType="solid">
        <fgColor rgb="FFFFF2CC"/>
      </patternFill>
    </fill>
    <fill>
      <patternFill patternType="solid">
        <fgColor rgb="FF2864DC"/>
      </patternFill>
    </fill>
    <fill>
      <patternFill patternType="solid">
        <fgColor rgb="FF101820"/>
      </patternFill>
    </fill>
    <fill>
      <patternFill patternType="solid">
        <fgColor rgb="00FFF2CC"/>
      </patternFill>
    </fill>
    <fill>
      <patternFill patternType="solid">
        <fgColor rgb="002864DC"/>
      </patternFill>
    </fill>
    <fill>
      <patternFill patternType="solid">
        <fgColor rgb="00101820"/>
      </patternFill>
    </fill>
    <fill>
      <patternFill patternType="solid">
        <fgColor rgb="00FFFFFF"/>
      </patternFill>
    </fill>
    <fill>
      <patternFill patternType="solid">
        <fgColor rgb="00FCE5CD"/>
      </patternFill>
    </fill>
    <fill>
      <patternFill patternType="solid">
        <fgColor rgb="00F7F6F2"/>
      </patternFill>
    </fill>
    <fill>
      <patternFill patternType="solid">
        <fgColor rgb="00EAF0FC"/>
      </patternFill>
    </fill>
  </fills>
  <borders count="19">
    <border/>
    <border>
      <bottom style="medium">
        <color rgb="FF2864DC"/>
      </bottom>
    </border>
    <border>
      <left style="thin">
        <color rgb="FFD6B656"/>
      </left>
      <right style="thin">
        <color rgb="FFD6B656"/>
      </right>
      <top style="thin">
        <color rgb="FFD6B656"/>
      </top>
    </border>
    <border>
      <left style="thin">
        <color rgb="FFD6B656"/>
      </left>
      <right style="thin">
        <color rgb="FFD6B656"/>
      </right>
    </border>
    <border>
      <left style="thin">
        <color rgb="FFD6B656"/>
      </left>
      <right style="thin">
        <color rgb="FFD6B656"/>
      </right>
      <bottom style="thin">
        <color rgb="FFD6B656"/>
      </bottom>
    </border>
    <border>
      <left style="thin">
        <color rgb="FF2864DC"/>
      </left>
      <top style="thin">
        <color rgb="FF2864DC"/>
      </top>
      <bottom style="thin">
        <color rgb="FF2864DC"/>
      </bottom>
    </border>
    <border>
      <top style="thin">
        <color rgb="FF2864DC"/>
      </top>
      <bottom style="thin">
        <color rgb="FF2864DC"/>
      </bottom>
    </border>
    <border>
      <right style="thin">
        <color rgb="FF2864DC"/>
      </right>
      <top style="thin">
        <color rgb="FF2864DC"/>
      </top>
      <bottom style="thin">
        <color rgb="FF2864DC"/>
      </bottom>
    </border>
    <border>
      <right style="thin">
        <color rgb="FFFFFFFF"/>
      </right>
      <bottom style="medium">
        <color rgb="FF101820"/>
      </bottom>
    </border>
    <border>
      <left style="thin">
        <color rgb="FFFFFFFF"/>
      </left>
      <right style="thin">
        <color rgb="FFFFFFFF"/>
      </right>
      <bottom style="medium">
        <color rgb="FF101820"/>
      </bottom>
    </border>
    <border>
      <left style="thin">
        <color rgb="FFFFFFFF"/>
      </left>
      <bottom style="medium">
        <color rgb="FF101820"/>
      </bottom>
    </border>
    <border>
      <bottom style="thin">
        <color rgb="FFD8DBDB"/>
      </bottom>
    </border>
    <border>
      <left style="thin">
        <color rgb="FFD6B656"/>
      </left>
      <right style="thin">
        <color rgb="FFD6B656"/>
      </right>
      <top style="thin">
        <color rgb="FFD6B656"/>
      </top>
      <bottom style="thin">
        <color rgb="FFD6B656"/>
      </bottom>
    </border>
    <border>
      <left style="thin">
        <color rgb="FF2864DC"/>
      </left>
      <right style="thin">
        <color rgb="FF2864DC"/>
      </right>
      <top style="thin">
        <color rgb="FF2864DC"/>
      </top>
      <bottom style="thin">
        <color rgb="FF2864DC"/>
      </bottom>
    </border>
    <border>
      <top style="thin">
        <color rgb="FF2864DC"/>
      </top>
    </border>
    <border>
      <right style="thin">
        <color rgb="FF2864DC"/>
      </right>
      <top style="thin">
        <color rgb="FF2864DC"/>
      </top>
    </border>
    <border>
      <bottom style="thin">
        <color rgb="00D8DBDB"/>
      </bottom>
    </border>
    <border>
      <bottom style="thin">
        <color rgb="002864DC"/>
      </bottom>
    </border>
    <border>
      <left style="thin">
        <color rgb="002864DC"/>
      </left>
      <right style="thin">
        <color rgb="002864DC"/>
      </right>
      <bottom style="thin">
        <color rgb="002864DC"/>
      </bottom>
    </border>
  </borders>
  <cellStyleXfs count="1">
    <xf numFmtId="0" fontId="0" fillId="0" borderId="0"/>
  </cellStyleXfs>
  <cellXfs count="103">
    <xf numFmtId="0" fontId="0" fillId="0" borderId="0" pivotButton="0" quotePrefix="0" xfId="0"/>
    <xf numFmtId="0" fontId="1"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1" fillId="0" borderId="1" applyAlignment="1" pivotButton="0" quotePrefix="0" xfId="0">
      <alignment vertical="center"/>
    </xf>
    <xf numFmtId="0" fontId="3" fillId="0" borderId="0" applyAlignment="1" pivotButton="0" quotePrefix="0" xfId="0">
      <alignment vertical="center"/>
    </xf>
    <xf numFmtId="0" fontId="1" fillId="2" borderId="0" applyAlignment="1" pivotButton="0" quotePrefix="0" xfId="0">
      <alignment vertical="center"/>
    </xf>
    <xf numFmtId="0" fontId="4" fillId="2" borderId="0" applyAlignment="1" pivotButton="0" quotePrefix="0" xfId="0">
      <alignment vertical="center"/>
    </xf>
    <xf numFmtId="0" fontId="4" fillId="2" borderId="2" applyAlignment="1" pivotButton="0" quotePrefix="0" xfId="0">
      <alignment vertical="center"/>
    </xf>
    <xf numFmtId="0" fontId="4" fillId="2" borderId="3" applyAlignment="1" pivotButton="0" quotePrefix="0" xfId="0">
      <alignment vertical="center"/>
    </xf>
    <xf numFmtId="0" fontId="4" fillId="2" borderId="4" applyAlignment="1" pivotButton="0" quotePrefix="0" xfId="0">
      <alignment vertical="center"/>
    </xf>
    <xf numFmtId="164" fontId="4" fillId="2" borderId="3" applyAlignment="1" pivotButton="0" quotePrefix="0" xfId="0">
      <alignment vertical="center"/>
    </xf>
    <xf numFmtId="0" fontId="1" fillId="3" borderId="0" applyAlignment="1" pivotButton="0" quotePrefix="0" xfId="0">
      <alignment vertical="center"/>
    </xf>
    <xf numFmtId="0" fontId="5" fillId="3" borderId="0" applyAlignment="1" pivotButton="0" quotePrefix="0" xfId="0">
      <alignment vertical="center"/>
    </xf>
    <xf numFmtId="0" fontId="5" fillId="3" borderId="5" applyAlignment="1" pivotButton="0" quotePrefix="0" xfId="0">
      <alignment vertical="center"/>
    </xf>
    <xf numFmtId="0" fontId="5" fillId="3" borderId="6" applyAlignment="1" pivotButton="0" quotePrefix="0" xfId="0">
      <alignment vertical="center"/>
    </xf>
    <xf numFmtId="0" fontId="5" fillId="3" borderId="7" applyAlignment="1" pivotButton="0" quotePrefix="0" xfId="0">
      <alignment vertical="center"/>
    </xf>
    <xf numFmtId="0" fontId="6" fillId="0" borderId="0" applyAlignment="1" pivotButton="0" quotePrefix="0" xfId="0">
      <alignment vertical="center"/>
    </xf>
    <xf numFmtId="0" fontId="1" fillId="4" borderId="0" applyAlignment="1" pivotButton="0" quotePrefix="0" xfId="0">
      <alignment vertical="center"/>
    </xf>
    <xf numFmtId="0" fontId="5" fillId="4" borderId="0" applyAlignment="1" pivotButton="0" quotePrefix="0" xfId="0">
      <alignment vertical="center"/>
    </xf>
    <xf numFmtId="0" fontId="5" fillId="4" borderId="8" applyAlignment="1" pivotButton="0" quotePrefix="0" xfId="0">
      <alignment vertical="center"/>
    </xf>
    <xf numFmtId="0" fontId="5" fillId="4" borderId="9" applyAlignment="1" pivotButton="0" quotePrefix="0" xfId="0">
      <alignment vertical="center"/>
    </xf>
    <xf numFmtId="0" fontId="5" fillId="4" borderId="10" applyAlignment="1" pivotButton="0" quotePrefix="0" xfId="0">
      <alignment vertical="center"/>
    </xf>
    <xf numFmtId="0" fontId="5" fillId="4" borderId="8" applyAlignment="1" pivotButton="0" quotePrefix="0" xfId="0">
      <alignment vertical="center" wrapText="1"/>
    </xf>
    <xf numFmtId="0" fontId="5" fillId="4" borderId="9" applyAlignment="1" pivotButton="0" quotePrefix="0" xfId="0">
      <alignment vertical="center" wrapText="1"/>
    </xf>
    <xf numFmtId="0" fontId="5" fillId="4" borderId="10" applyAlignment="1" pivotButton="0" quotePrefix="0" xfId="0">
      <alignment vertical="center" wrapText="1"/>
    </xf>
    <xf numFmtId="0" fontId="5" fillId="4" borderId="8" applyAlignment="1" pivotButton="0" quotePrefix="0" xfId="0">
      <alignment horizontal="center" vertical="center" wrapText="1"/>
    </xf>
    <xf numFmtId="0" fontId="5" fillId="4" borderId="9" applyAlignment="1" pivotButton="0" quotePrefix="0" xfId="0">
      <alignment horizontal="center" vertical="center" wrapText="1"/>
    </xf>
    <xf numFmtId="0" fontId="5" fillId="4" borderId="10" applyAlignment="1" pivotButton="0" quotePrefix="0" xfId="0">
      <alignment horizontal="center" vertical="center" wrapText="1"/>
    </xf>
    <xf numFmtId="165" fontId="1" fillId="0" borderId="0" applyAlignment="1" pivotButton="0" quotePrefix="0" xfId="0">
      <alignment vertical="center"/>
    </xf>
    <xf numFmtId="165" fontId="1" fillId="0" borderId="11" applyAlignment="1" pivotButton="0" quotePrefix="0" xfId="0">
      <alignment vertical="center"/>
    </xf>
    <xf numFmtId="0" fontId="1" fillId="0" borderId="11" applyAlignment="1" pivotButton="0" quotePrefix="0" xfId="0">
      <alignment vertical="center"/>
    </xf>
    <xf numFmtId="0" fontId="4" fillId="0" borderId="11" applyAlignment="1" pivotButton="0" quotePrefix="0" xfId="0">
      <alignment vertical="center"/>
    </xf>
    <xf numFmtId="0" fontId="4" fillId="0" borderId="11" applyAlignment="1" pivotButton="0" quotePrefix="0" xfId="0">
      <alignment vertical="center" wrapText="1"/>
    </xf>
    <xf numFmtId="0" fontId="4" fillId="0" borderId="11" applyAlignment="1" pivotButton="0" quotePrefix="0" xfId="0">
      <alignment vertical="top" wrapText="1"/>
    </xf>
    <xf numFmtId="0" fontId="1" fillId="2" borderId="11" applyAlignment="1" pivotButton="0" quotePrefix="0" xfId="0">
      <alignment vertical="center"/>
    </xf>
    <xf numFmtId="0" fontId="4" fillId="2" borderId="11" applyAlignment="1" pivotButton="0" quotePrefix="0" xfId="0">
      <alignment vertical="center"/>
    </xf>
    <xf numFmtId="0" fontId="4" fillId="2" borderId="12" applyAlignment="1" pivotButton="0" quotePrefix="0" xfId="0">
      <alignment vertical="center"/>
    </xf>
    <xf numFmtId="0" fontId="4" fillId="2" borderId="12" applyAlignment="1" pivotButton="0" quotePrefix="0" xfId="0">
      <alignment vertical="center" wrapText="1"/>
    </xf>
    <xf numFmtId="0" fontId="1" fillId="0" borderId="0" applyAlignment="1" pivotButton="0" quotePrefix="0" xfId="0">
      <alignment vertical="center" wrapText="1"/>
    </xf>
    <xf numFmtId="0" fontId="2" fillId="0" borderId="0" applyAlignment="1" pivotButton="0" quotePrefix="0" xfId="0">
      <alignment vertical="center" wrapText="1"/>
    </xf>
    <xf numFmtId="0" fontId="1" fillId="0" borderId="1" applyAlignment="1" pivotButton="0" quotePrefix="0" xfId="0">
      <alignment vertical="center" wrapText="1"/>
    </xf>
    <xf numFmtId="0" fontId="3" fillId="0" borderId="0" applyAlignment="1" pivotButton="0" quotePrefix="0" xfId="0">
      <alignment vertical="center" wrapText="1"/>
    </xf>
    <xf numFmtId="0" fontId="4" fillId="2" borderId="2" applyAlignment="1" pivotButton="0" quotePrefix="0" xfId="0">
      <alignment vertical="center" wrapText="1"/>
    </xf>
    <xf numFmtId="0" fontId="5" fillId="3" borderId="5" applyAlignment="1" pivotButton="0" quotePrefix="0" xfId="0">
      <alignment vertical="center" wrapText="1"/>
    </xf>
    <xf numFmtId="0" fontId="5" fillId="3" borderId="6" applyAlignment="1" pivotButton="0" quotePrefix="0" xfId="0">
      <alignment vertical="center" wrapText="1"/>
    </xf>
    <xf numFmtId="0" fontId="5" fillId="3" borderId="7" applyAlignment="1" pivotButton="0" quotePrefix="0" xfId="0">
      <alignment vertical="center" wrapText="1"/>
    </xf>
    <xf numFmtId="164" fontId="4" fillId="2" borderId="3" applyAlignment="1" pivotButton="0" quotePrefix="0" xfId="0">
      <alignment vertical="center" wrapText="1"/>
    </xf>
    <xf numFmtId="0" fontId="6" fillId="0" borderId="0" applyAlignment="1" pivotButton="0" quotePrefix="0" xfId="0">
      <alignment vertical="center" wrapText="1"/>
    </xf>
    <xf numFmtId="0" fontId="4" fillId="2" borderId="3" applyAlignment="1" pivotButton="0" quotePrefix="0" xfId="0">
      <alignment vertical="center" wrapText="1"/>
    </xf>
    <xf numFmtId="0" fontId="4" fillId="2" borderId="4" applyAlignment="1" pivotButton="0" quotePrefix="0" xfId="0">
      <alignment vertical="center" wrapText="1"/>
    </xf>
    <xf numFmtId="165" fontId="1" fillId="0" borderId="11" applyAlignment="1" pivotButton="0" quotePrefix="0" xfId="0">
      <alignment vertical="center" wrapText="1"/>
    </xf>
    <xf numFmtId="0" fontId="7" fillId="0" borderId="0" applyAlignment="1" pivotButton="0" quotePrefix="0" xfId="0">
      <alignment vertical="center"/>
    </xf>
    <xf numFmtId="0" fontId="1" fillId="0" borderId="11" applyAlignment="1" pivotButton="0" quotePrefix="0" xfId="0">
      <alignment vertical="center" wrapText="1"/>
    </xf>
    <xf numFmtId="0" fontId="1" fillId="0" borderId="11" applyAlignment="1" pivotButton="0" quotePrefix="0" xfId="0">
      <alignment vertical="top" wrapText="1"/>
    </xf>
    <xf numFmtId="164" fontId="1" fillId="0" borderId="0" applyAlignment="1" pivotButton="0" quotePrefix="0" xfId="0">
      <alignment vertical="center"/>
    </xf>
    <xf numFmtId="0" fontId="3" fillId="0" borderId="11" applyAlignment="1" pivotButton="0" quotePrefix="0" xfId="0">
      <alignment vertical="center"/>
    </xf>
    <xf numFmtId="0" fontId="1" fillId="0" borderId="0" applyAlignment="1" pivotButton="0" quotePrefix="0" xfId="0">
      <alignment horizontal="center" vertical="center"/>
    </xf>
    <xf numFmtId="0" fontId="1" fillId="0" borderId="11" applyAlignment="1" pivotButton="0" quotePrefix="0" xfId="0">
      <alignment horizontal="center" vertical="center"/>
    </xf>
    <xf numFmtId="0" fontId="8" fillId="0" borderId="0" applyAlignment="1" pivotButton="0" quotePrefix="0" xfId="0">
      <alignment vertical="center"/>
    </xf>
    <xf numFmtId="0" fontId="9" fillId="0" borderId="0" applyAlignment="1" pivotButton="0" quotePrefix="0" xfId="0">
      <alignment vertical="center"/>
    </xf>
    <xf numFmtId="0" fontId="9" fillId="0" borderId="0" applyAlignment="1" pivotButton="0" quotePrefix="0" xfId="0">
      <alignment vertical="center" wrapText="1"/>
    </xf>
    <xf numFmtId="0" fontId="4" fillId="2" borderId="2" applyAlignment="1" applyProtection="1" pivotButton="0" quotePrefix="0" xfId="0">
      <alignment vertical="center" wrapText="1"/>
      <protection locked="0" hidden="0"/>
    </xf>
    <xf numFmtId="0" fontId="5" fillId="3" borderId="13" applyAlignment="1" pivotButton="0" quotePrefix="0" xfId="0">
      <alignment vertical="center" wrapText="1"/>
    </xf>
    <xf numFmtId="0" fontId="0" fillId="0" borderId="6" pivotButton="0" quotePrefix="0" xfId="0"/>
    <xf numFmtId="0" fontId="0" fillId="0" borderId="7" pivotButton="0" quotePrefix="0" xfId="0"/>
    <xf numFmtId="164" fontId="4" fillId="2" borderId="3" applyAlignment="1" applyProtection="1" pivotButton="0" quotePrefix="0" xfId="0">
      <alignment vertical="center" wrapText="1"/>
      <protection locked="0" hidden="0"/>
    </xf>
    <xf numFmtId="0" fontId="4" fillId="2" borderId="3" applyAlignment="1" applyProtection="1" pivotButton="0" quotePrefix="0" xfId="0">
      <alignment vertical="center" wrapText="1"/>
      <protection locked="0" hidden="0"/>
    </xf>
    <xf numFmtId="0" fontId="4" fillId="2" borderId="4" applyAlignment="1" applyProtection="1" pivotButton="0" quotePrefix="0" xfId="0">
      <alignment vertical="center" wrapText="1"/>
      <protection locked="0" hidden="0"/>
    </xf>
    <xf numFmtId="0" fontId="10" fillId="5" borderId="0" applyAlignment="1" pivotButton="0" quotePrefix="0" xfId="0">
      <alignment vertical="center"/>
    </xf>
    <xf numFmtId="0" fontId="11" fillId="6" borderId="0" applyAlignment="1" pivotButton="0" quotePrefix="0" xfId="0">
      <alignment horizontal="center" vertical="center"/>
    </xf>
    <xf numFmtId="0" fontId="0" fillId="6" borderId="0" pivotButton="0" quotePrefix="0" xfId="0"/>
    <xf numFmtId="0" fontId="11" fillId="7" borderId="16" applyAlignment="1" pivotButton="0" quotePrefix="0" xfId="0">
      <alignment horizontal="center" vertical="center" wrapText="1"/>
    </xf>
    <xf numFmtId="165" fontId="1" fillId="0" borderId="11" applyAlignment="1" pivotButton="0" quotePrefix="0" xfId="0">
      <alignment vertical="center" wrapText="1"/>
    </xf>
    <xf numFmtId="0" fontId="4" fillId="2" borderId="12" applyAlignment="1" applyProtection="1" pivotButton="0" quotePrefix="0" xfId="0">
      <alignment vertical="center" wrapText="1"/>
      <protection locked="0" hidden="0"/>
    </xf>
    <xf numFmtId="0" fontId="11" fillId="6" borderId="5" applyAlignment="1" pivotButton="0" quotePrefix="0" xfId="0">
      <alignment horizontal="center" vertical="center"/>
    </xf>
    <xf numFmtId="0" fontId="0" fillId="6" borderId="6" pivotButton="0" quotePrefix="0" xfId="0"/>
    <xf numFmtId="0" fontId="11" fillId="6" borderId="6" applyAlignment="1" pivotButton="0" quotePrefix="0" xfId="0">
      <alignment horizontal="center" vertical="center"/>
    </xf>
    <xf numFmtId="0" fontId="11" fillId="6" borderId="7" applyAlignment="1" pivotButton="0" quotePrefix="0" xfId="0">
      <alignment horizontal="center" vertical="center"/>
    </xf>
    <xf numFmtId="0" fontId="0" fillId="6" borderId="7" pivotButton="0" quotePrefix="0" xfId="0"/>
    <xf numFmtId="0" fontId="12" fillId="8" borderId="0" applyAlignment="1" pivotButton="0" quotePrefix="0" xfId="0">
      <alignment vertical="top"/>
    </xf>
    <xf numFmtId="0" fontId="13" fillId="8" borderId="0" applyAlignment="1" pivotButton="0" quotePrefix="0" xfId="0">
      <alignment vertical="center"/>
    </xf>
    <xf numFmtId="0" fontId="14" fillId="8" borderId="0" applyAlignment="1" pivotButton="0" quotePrefix="0" xfId="0">
      <alignment vertical="top"/>
    </xf>
    <xf numFmtId="164" fontId="12" fillId="8" borderId="0" applyAlignment="1" pivotButton="0" quotePrefix="0" xfId="0">
      <alignment vertical="top"/>
    </xf>
    <xf numFmtId="0" fontId="15" fillId="9" borderId="0" applyAlignment="1" pivotButton="0" quotePrefix="0" xfId="0">
      <alignment horizontal="center" vertical="center"/>
    </xf>
    <xf numFmtId="0" fontId="16" fillId="8" borderId="0" applyAlignment="1" pivotButton="0" quotePrefix="0" xfId="0">
      <alignment horizontal="center" vertical="center"/>
    </xf>
    <xf numFmtId="0" fontId="11" fillId="6" borderId="0" applyAlignment="1" pivotButton="0" quotePrefix="0" xfId="0">
      <alignment vertical="center"/>
    </xf>
    <xf numFmtId="0" fontId="12" fillId="8" borderId="0" applyAlignment="1" pivotButton="0" quotePrefix="0" xfId="0">
      <alignment horizontal="center"/>
    </xf>
    <xf numFmtId="0" fontId="12" fillId="8" borderId="0" applyAlignment="1" pivotButton="0" quotePrefix="0" xfId="0">
      <alignment horizontal="center" vertical="center" wrapText="1"/>
    </xf>
    <xf numFmtId="0" fontId="17" fillId="6" borderId="0" applyAlignment="1" pivotButton="0" quotePrefix="0" xfId="0">
      <alignment vertical="center"/>
    </xf>
    <xf numFmtId="0" fontId="10" fillId="8" borderId="0" applyAlignment="1" pivotButton="0" quotePrefix="0" xfId="0">
      <alignment vertical="top"/>
    </xf>
    <xf numFmtId="0" fontId="18" fillId="8" borderId="0" applyAlignment="1" pivotButton="0" quotePrefix="0" xfId="0">
      <alignment vertical="top" wrapText="1"/>
    </xf>
    <xf numFmtId="0" fontId="12" fillId="8" borderId="0" applyAlignment="1" pivotButton="0" quotePrefix="0" xfId="0">
      <alignment vertical="top" wrapText="1"/>
    </xf>
    <xf numFmtId="0" fontId="19" fillId="8" borderId="0" applyAlignment="1" pivotButton="0" quotePrefix="0" xfId="0">
      <alignment vertical="top" wrapText="1"/>
    </xf>
    <xf numFmtId="0" fontId="20" fillId="6" borderId="17" applyAlignment="1" pivotButton="0" quotePrefix="0" xfId="0">
      <alignment horizontal="left" vertical="center"/>
    </xf>
    <xf numFmtId="0" fontId="21" fillId="10" borderId="18" applyAlignment="1" pivotButton="0" quotePrefix="0" xfId="0">
      <alignment vertical="top" wrapText="1"/>
    </xf>
    <xf numFmtId="0" fontId="0" fillId="10" borderId="0" pivotButton="0" quotePrefix="0" xfId="0"/>
    <xf numFmtId="0" fontId="21" fillId="11" borderId="18" applyAlignment="1" pivotButton="0" quotePrefix="0" xfId="0">
      <alignment vertical="top" wrapText="1"/>
    </xf>
    <xf numFmtId="0" fontId="0" fillId="11" borderId="0" pivotButton="0" quotePrefix="0" xfId="0"/>
    <xf numFmtId="0" fontId="22" fillId="0" borderId="0" applyAlignment="1" pivotButton="0" quotePrefix="0" xfId="0">
      <alignment vertical="center" wrapText="1"/>
    </xf>
    <xf numFmtId="0" fontId="23" fillId="5" borderId="0" applyAlignment="1" pivotButton="0" quotePrefix="0" xfId="0">
      <alignment vertical="center"/>
    </xf>
    <xf numFmtId="0" fontId="24" fillId="8" borderId="0" applyAlignment="1" pivotButton="0" quotePrefix="0" xfId="0">
      <alignment vertical="center" wrapText="1"/>
    </xf>
    <xf numFmtId="0" fontId="18" fillId="11" borderId="0" applyAlignment="1" pivotButton="0" quotePrefix="0" xfId="0">
      <alignment horizontal="center" vertical="center"/>
    </xf>
  </cellXfs>
  <cellStyles count="1">
    <cellStyle name="Normal" xfId="0"/>
  </cellStyles>
  <dxfs count="45">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ont>
        <color rgb="FF101820"/>
      </font>
      <fill>
        <patternFill patternType="solid">
          <bgColor rgb="FFD9EAD3"/>
        </patternFill>
      </fill>
    </dxf>
    <dxf>
      <font>
        <color rgb="FF101820"/>
      </font>
      <fill>
        <patternFill patternType="solid">
          <bgColor rgb="FFFCE5CD"/>
        </patternFill>
      </fill>
    </dxf>
    <dxf>
      <font>
        <color rgb="FF101820"/>
      </font>
      <fill>
        <patternFill patternType="solid">
          <bgColor rgb="FFE9EDF0"/>
        </patternFill>
      </fill>
    </dxf>
    <dxf>
      <font>
        <b val="1"/>
        <color rgb="FF101820"/>
      </font>
      <fill>
        <patternFill patternType="solid">
          <bgColor rgb="FFF4CCCC"/>
        </patternFill>
      </fill>
    </dxf>
    <dxf>
      <font>
        <color rgb="FF101820"/>
      </font>
      <fill>
        <patternFill patternType="solid">
          <bgColor rgb="FFEEEEEE"/>
        </patternFill>
      </fill>
    </dxf>
    <dxf>
      <fill>
        <patternFill patternType="solid">
          <fgColor rgb="00D9EAD3"/>
        </patternFill>
      </fill>
    </dxf>
    <dxf>
      <fill>
        <patternFill patternType="solid">
          <fgColor rgb="00FCE5CD"/>
        </patternFill>
      </fill>
    </dxf>
    <dxf>
      <fill>
        <patternFill patternType="solid">
          <fgColor rgb="00E9EDF0"/>
        </patternFill>
      </fill>
    </dxf>
    <dxf>
      <fill>
        <patternFill patternType="solid">
          <fgColor rgb="00F4CCCC"/>
        </patternFill>
      </fill>
    </dxf>
    <dxf>
      <fill>
        <patternFill patternType="solid">
          <fgColor rgb="00EEEEEE"/>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tabColor rgb="FF2864DC"/>
    <outlinePr summaryBelow="1" summaryRight="1"/>
    <pageSetUpPr fitToPage="1"/>
  </sheetPr>
  <dimension ref="A1:U40"/>
  <sheetViews>
    <sheetView showGridLines="0" zoomScale="80" workbookViewId="0">
      <pane xSplit="3" ySplit="11" topLeftCell="D12"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42" customWidth="1" min="2" max="2"/>
    <col width="16" customWidth="1" min="3" max="3"/>
    <col width="23" customWidth="1" min="4" max="4"/>
    <col width="26" customWidth="1" min="5" max="5"/>
    <col width="23" customWidth="1" min="6" max="6"/>
    <col width="26" customWidth="1" min="7" max="7"/>
    <col width="23" customWidth="1" min="8" max="8"/>
    <col width="26" customWidth="1" min="9" max="9"/>
    <col width="23" customWidth="1" min="10" max="10"/>
    <col width="26"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s>
  <sheetData>
    <row r="1">
      <c r="A1" s="39" t="n"/>
      <c r="B1" s="39" t="n"/>
      <c r="C1" s="39" t="n"/>
      <c r="D1" s="39" t="n"/>
      <c r="E1" s="39" t="n"/>
      <c r="F1" s="39" t="n"/>
      <c r="G1" s="39" t="n"/>
      <c r="H1" s="39" t="n"/>
      <c r="I1" s="39" t="n"/>
      <c r="J1" s="39" t="n"/>
      <c r="K1" s="39" t="n"/>
    </row>
    <row r="2">
      <c r="A2" s="40" t="inlineStr">
        <is>
          <t>DEALERSHIP CRM COMPARISON</t>
        </is>
      </c>
    </row>
    <row r="3">
      <c r="A3" s="41" t="n"/>
      <c r="B3" s="41" t="n"/>
      <c r="C3" s="41" t="n"/>
      <c r="D3" s="41" t="n"/>
      <c r="E3" s="41" t="n"/>
      <c r="F3" s="41" t="n"/>
      <c r="G3" s="41" t="n"/>
      <c r="H3" s="41" t="n"/>
      <c r="I3" s="41" t="n"/>
      <c r="J3" s="41" t="n"/>
      <c r="K3" s="41" t="n"/>
    </row>
    <row r="4" ht="20" customHeight="1">
      <c r="A4" s="42" t="inlineStr">
        <is>
          <t>DEALERSHIP / GROUP</t>
        </is>
      </c>
      <c r="B4" s="62" t="str"/>
      <c r="C4" s="39" t="n"/>
      <c r="D4" s="94" t="inlineStr">
        <is>
          <t>HOW TO USE THIS SCORECARD</t>
        </is>
      </c>
      <c r="E4" s="79" t="n"/>
      <c r="F4" s="94" t="inlineStr">
        <is>
          <t>WHAT THE RESULTS MEAN</t>
        </is>
      </c>
      <c r="G4" s="71" t="n"/>
      <c r="H4" s="71" t="n"/>
      <c r="I4" s="94" t="inlineStr">
        <is>
          <t>IMPORTANCE</t>
        </is>
      </c>
      <c r="J4" s="71" t="n"/>
      <c r="K4" s="71" t="n"/>
    </row>
    <row r="5" ht="33" customHeight="1">
      <c r="A5" s="42" t="inlineStr">
        <is>
          <t>EVALUATION DATE</t>
        </is>
      </c>
      <c r="B5" s="66" t="str"/>
      <c r="C5" s="39" t="n"/>
      <c r="D5" s="95" t="inlineStr">
        <is>
          <t>1. Enter the CRM vendors you're evaluating at the top.
2. For each item, choose how important it is to your dealership.
3. During each vendor demo, select the result that best matches what they actually showed you.
4. Add notes for anything that needs explanation or follow-up.
5. Use Demo Day to run the same five real-world scenarios with every vendor.
6. Review Executive Summary when you're finished to see concerns, unproven claims, and Must Have gaps.</t>
        </is>
      </c>
      <c r="E5" s="96" t="n"/>
      <c r="F5" s="97" t="inlineStr">
        <is>
          <t>SHOWED IT — They demonstrated it working during the evaluation.
WORKS WITH CONCERNS — They demonstrated it, but you saw limitations, dependencies, or other concerns.
CLAIMED, NOT DEMONSTRATED — They said it works, but you didn't actually see it demonstrated.
DOESN'T MEET OUR NEED — What they showed does not meet your dealership's requirement.
DOESN'T APPLY — This requirement isn't relevant to your dealership.
DON'T GIVE CREDIT FOR A VERBAL "YES." If they didn't show it, use "Claimed, Not Demonstrated."</t>
        </is>
      </c>
      <c r="G5" s="98" t="n"/>
      <c r="H5" s="98" t="n"/>
      <c r="I5" s="95" t="inlineStr">
        <is>
          <t>MUST HAVE — We should not select a CRM that cannot meet this requirement.
IMPORTANT — This matters and should influence the decision.
NICE TO HAVE — Useful, but not a deal-breaker.
DOESN'T APPLY — Not relevant to our dealership/group.</t>
        </is>
      </c>
      <c r="J5" s="96" t="n"/>
      <c r="K5" s="96" t="n"/>
    </row>
    <row r="6" ht="33" customHeight="1">
      <c r="A6" s="42" t="inlineStr">
        <is>
          <t>CRM 1</t>
        </is>
      </c>
      <c r="B6" s="67" t="inlineStr">
        <is>
          <t>CRM 1</t>
        </is>
      </c>
      <c r="C6" s="39" t="n"/>
      <c r="D6" s="96" t="n"/>
      <c r="E6" s="96" t="n"/>
      <c r="F6" s="98" t="n"/>
      <c r="G6" s="98" t="n"/>
      <c r="H6" s="98" t="n"/>
      <c r="I6" s="96" t="n"/>
      <c r="J6" s="96" t="n"/>
      <c r="K6" s="96" t="n"/>
    </row>
    <row r="7" ht="33" customHeight="1">
      <c r="A7" s="42" t="inlineStr">
        <is>
          <t>CRM 2</t>
        </is>
      </c>
      <c r="B7" s="67" t="inlineStr">
        <is>
          <t>CRM 2</t>
        </is>
      </c>
      <c r="C7" s="39" t="n"/>
      <c r="D7" s="96" t="n"/>
      <c r="E7" s="96" t="n"/>
      <c r="F7" s="98" t="n"/>
      <c r="G7" s="98" t="n"/>
      <c r="H7" s="98" t="n"/>
      <c r="I7" s="96" t="n"/>
      <c r="J7" s="96" t="n"/>
      <c r="K7" s="96" t="n"/>
    </row>
    <row r="8" ht="33" customHeight="1">
      <c r="A8" s="42" t="inlineStr">
        <is>
          <t>CRM 3</t>
        </is>
      </c>
      <c r="B8" s="67" t="inlineStr">
        <is>
          <t>CRM 3</t>
        </is>
      </c>
      <c r="C8" s="39" t="n"/>
      <c r="D8" s="96" t="n"/>
      <c r="E8" s="96" t="n"/>
      <c r="F8" s="98" t="n"/>
      <c r="G8" s="98" t="n"/>
      <c r="H8" s="98" t="n"/>
      <c r="I8" s="96" t="n"/>
      <c r="J8" s="96" t="n"/>
      <c r="K8" s="96" t="n"/>
    </row>
    <row r="9" ht="33" customHeight="1">
      <c r="A9" s="42" t="inlineStr">
        <is>
          <t>CRM 4</t>
        </is>
      </c>
      <c r="B9" s="68" t="inlineStr">
        <is>
          <t>CRM 4</t>
        </is>
      </c>
      <c r="C9" s="39" t="n"/>
      <c r="D9" s="96" t="n"/>
      <c r="E9" s="96" t="n"/>
      <c r="F9" s="98" t="n"/>
      <c r="G9" s="98" t="n"/>
      <c r="H9" s="98" t="n"/>
      <c r="I9" s="96" t="n"/>
      <c r="J9" s="96" t="n"/>
      <c r="K9" s="96" t="n"/>
    </row>
    <row r="10" ht="20" customHeight="1">
      <c r="A10" s="69" t="inlineStr">
        <is>
          <t>Yellow cells are for your input.</t>
        </is>
      </c>
      <c r="D10" s="70">
        <f>$B$6</f>
        <v/>
      </c>
      <c r="F10" s="70">
        <f>$B$7</f>
        <v/>
      </c>
      <c r="H10" s="70">
        <f>$B$8</f>
        <v/>
      </c>
      <c r="J10" s="70">
        <f>$B$9</f>
        <v/>
      </c>
    </row>
    <row r="11" ht="22" customHeight="1">
      <c r="A11" s="72" t="inlineStr">
        <is>
          <t>#</t>
        </is>
      </c>
      <c r="B11" s="72" t="inlineStr">
        <is>
          <t>WHAT TO CHECK</t>
        </is>
      </c>
      <c r="C11" s="72" t="inlineStr">
        <is>
          <t>IMPORTANCE</t>
        </is>
      </c>
      <c r="D11" s="72" t="inlineStr">
        <is>
          <t>RESULT</t>
        </is>
      </c>
      <c r="E11" s="72" t="inlineStr">
        <is>
          <t>NOTES</t>
        </is>
      </c>
      <c r="F11" s="72" t="inlineStr">
        <is>
          <t>RESULT</t>
        </is>
      </c>
      <c r="G11" s="72" t="inlineStr">
        <is>
          <t>NOTES</t>
        </is>
      </c>
      <c r="H11" s="72" t="inlineStr">
        <is>
          <t>RESULT</t>
        </is>
      </c>
      <c r="I11" s="72" t="inlineStr">
        <is>
          <t>NOTES</t>
        </is>
      </c>
      <c r="J11" s="72" t="inlineStr">
        <is>
          <t>RESULT</t>
        </is>
      </c>
      <c r="K11" s="72" t="inlineStr">
        <is>
          <t>NOTES</t>
        </is>
      </c>
    </row>
    <row r="12">
      <c r="A12" s="63" t="inlineStr">
        <is>
          <t>CUSTOMER &amp; LEAD WORKFLOW</t>
        </is>
      </c>
      <c r="B12" s="64" t="n"/>
      <c r="C12" s="64" t="n"/>
      <c r="D12" s="64" t="n"/>
      <c r="E12" s="64" t="n"/>
      <c r="F12" s="64" t="n"/>
      <c r="G12" s="64" t="n"/>
      <c r="H12" s="64" t="n"/>
      <c r="I12" s="64" t="n"/>
      <c r="J12" s="64" t="n"/>
      <c r="K12" s="65" t="n"/>
      <c r="L12">
        <f>IF(OR(D12="Works With Concerns",D12="Claimed, Not Demonstrated"),COUNTIF($D$12:D12,"Works With Concerns")+COUNTIF($D$12:D12,"Claimed, Not Demonstrated"),"")</f>
        <v/>
      </c>
      <c r="M12">
        <f>IF(AND($C12="Must Have",D12="Doesn't Meet Our Need"),COUNTIFS($C$12:$C12,"Must Have",$D$12:D12,"Doesn't Meet Our Need"),"")</f>
        <v/>
      </c>
      <c r="N12">
        <f>IF(OR(F12="Works With Concerns",F12="Claimed, Not Demonstrated"),COUNTIF($F$12:F12,"Works With Concerns")+COUNTIF($F$12:F12,"Claimed, Not Demonstrated"),"")</f>
        <v/>
      </c>
      <c r="O12">
        <f>IF(AND($C12="Must Have",F12="Doesn't Meet Our Need"),COUNTIFS($C$12:$C12,"Must Have",$F$12:F12,"Doesn't Meet Our Need"),"")</f>
        <v/>
      </c>
      <c r="P12">
        <f>IF(OR(H12="Works With Concerns",H12="Claimed, Not Demonstrated"),COUNTIF($H$12:H12,"Works With Concerns")+COUNTIF($H$12:H12,"Claimed, Not Demonstrated"),"")</f>
        <v/>
      </c>
      <c r="Q12">
        <f>IF(AND($C12="Must Have",H12="Doesn't Meet Our Need"),COUNTIFS($C$12:$C12,"Must Have",$H$12:H12,"Doesn't Meet Our Need"),"")</f>
        <v/>
      </c>
      <c r="R12">
        <f>IF(OR(J12="Works With Concerns",J12="Claimed, Not Demonstrated"),COUNTIF($J$12:J12,"Works With Concerns")+COUNTIF($J$12:J12,"Claimed, Not Demonstrated"),"")</f>
        <v/>
      </c>
      <c r="S12">
        <f>IF(AND($C12="Must Have",J12="Doesn't Meet Our Need"),COUNTIFS($C$12:$C12,"Must Have",$J$12:J12,"Doesn't Meet Our Need"),"")</f>
        <v/>
      </c>
    </row>
    <row r="13" ht="58" customHeight="1">
      <c r="A13" s="73" t="n">
        <v>1</v>
      </c>
      <c r="B13" s="34" t="inlineStr">
        <is>
          <r>
            <rPr>
              <rFont val="Arial"/>
              <b val="1"/>
              <color rgb="00101820"/>
              <sz val="11"/>
            </rPr>
            <t>Lead arrival and assignment</t>
          </r>
          <r>
            <t>
</t>
          </r>
          <r>
            <rPr>
              <rFont val="Arial"/>
              <color rgb="0068727D"/>
              <sz val="9"/>
            </rPr>
            <t>What to ask: How does a lead enter the CRM, get assigned, and show when assignment fails?</t>
          </r>
        </is>
      </c>
      <c r="C13" s="74" t="str"/>
      <c r="D13" s="74" t="str"/>
      <c r="E13" s="74" t="str"/>
      <c r="F13" s="74" t="str"/>
      <c r="G13" s="74" t="str"/>
      <c r="H13" s="74" t="str"/>
      <c r="I13" s="74" t="str"/>
      <c r="J13" s="74" t="str"/>
      <c r="K13" s="74" t="str"/>
      <c r="L13">
        <f>IF(OR(D13="Works With Concerns",D13="Claimed, Not Demonstrated"),COUNTIF($D$12:D13,"Works With Concerns")+COUNTIF($D$12:D13,"Claimed, Not Demonstrated"),"")</f>
        <v/>
      </c>
      <c r="M13">
        <f>IF(AND($C13="Must Have",D13="Doesn't Meet Our Need"),COUNTIFS($C$12:$C13,"Must Have",$D$12:D13,"Doesn't Meet Our Need"),"")</f>
        <v/>
      </c>
      <c r="N13">
        <f>IF(OR(F13="Works With Concerns",F13="Claimed, Not Demonstrated"),COUNTIF($F$12:F13,"Works With Concerns")+COUNTIF($F$12:F13,"Claimed, Not Demonstrated"),"")</f>
        <v/>
      </c>
      <c r="O13">
        <f>IF(AND($C13="Must Have",F13="Doesn't Meet Our Need"),COUNTIFS($C$12:$C13,"Must Have",$F$12:F13,"Doesn't Meet Our Need"),"")</f>
        <v/>
      </c>
      <c r="P13">
        <f>IF(OR(H13="Works With Concerns",H13="Claimed, Not Demonstrated"),COUNTIF($H$12:H13,"Works With Concerns")+COUNTIF($H$12:H13,"Claimed, Not Demonstrated"),"")</f>
        <v/>
      </c>
      <c r="Q13">
        <f>IF(AND($C13="Must Have",H13="Doesn't Meet Our Need"),COUNTIFS($C$12:$C13,"Must Have",$H$12:H13,"Doesn't Meet Our Need"),"")</f>
        <v/>
      </c>
      <c r="R13">
        <f>IF(OR(J13="Works With Concerns",J13="Claimed, Not Demonstrated"),COUNTIF($J$12:J13,"Works With Concerns")+COUNTIF($J$12:J13,"Claimed, Not Demonstrated"),"")</f>
        <v/>
      </c>
      <c r="S13">
        <f>IF(AND($C13="Must Have",J13="Doesn't Meet Our Need"),COUNTIFS($C$12:$C13,"Must Have",$J$12:J13,"Doesn't Meet Our Need"),"")</f>
        <v/>
      </c>
      <c r="T13" t="inlineStr">
        <is>
          <t>Lead arrival and assignment</t>
        </is>
      </c>
      <c r="U13" t="n">
        <v>1</v>
      </c>
    </row>
    <row r="14" ht="58" customHeight="1">
      <c r="A14" s="73" t="n">
        <v>2</v>
      </c>
      <c r="B14" s="34" t="inlineStr">
        <is>
          <r>
            <rPr>
              <rFont val="Arial"/>
              <b val="1"/>
              <color rgb="00101820"/>
              <sz val="11"/>
            </rPr>
            <t>Customer timeline</t>
          </r>
          <r>
            <t>
</t>
          </r>
          <r>
            <rPr>
              <rFont val="Arial"/>
              <color rgb="0068727D"/>
              <sz val="9"/>
            </rPr>
            <t>What to ask: Can we see calls, texts, emails, appointments, notes, tasks, and sales activity in order?</t>
          </r>
        </is>
      </c>
      <c r="C14" s="74" t="str"/>
      <c r="D14" s="74" t="str"/>
      <c r="E14" s="74" t="str"/>
      <c r="F14" s="74" t="str"/>
      <c r="G14" s="74" t="str"/>
      <c r="H14" s="74" t="str"/>
      <c r="I14" s="74" t="str"/>
      <c r="J14" s="74" t="str"/>
      <c r="K14" s="74" t="str"/>
      <c r="L14">
        <f>IF(OR(D14="Works With Concerns",D14="Claimed, Not Demonstrated"),COUNTIF($D$12:D14,"Works With Concerns")+COUNTIF($D$12:D14,"Claimed, Not Demonstrated"),"")</f>
        <v/>
      </c>
      <c r="M14">
        <f>IF(AND($C14="Must Have",D14="Doesn't Meet Our Need"),COUNTIFS($C$12:$C14,"Must Have",$D$12:D14,"Doesn't Meet Our Need"),"")</f>
        <v/>
      </c>
      <c r="N14">
        <f>IF(OR(F14="Works With Concerns",F14="Claimed, Not Demonstrated"),COUNTIF($F$12:F14,"Works With Concerns")+COUNTIF($F$12:F14,"Claimed, Not Demonstrated"),"")</f>
        <v/>
      </c>
      <c r="O14">
        <f>IF(AND($C14="Must Have",F14="Doesn't Meet Our Need"),COUNTIFS($C$12:$C14,"Must Have",$F$12:F14,"Doesn't Meet Our Need"),"")</f>
        <v/>
      </c>
      <c r="P14">
        <f>IF(OR(H14="Works With Concerns",H14="Claimed, Not Demonstrated"),COUNTIF($H$12:H14,"Works With Concerns")+COUNTIF($H$12:H14,"Claimed, Not Demonstrated"),"")</f>
        <v/>
      </c>
      <c r="Q14">
        <f>IF(AND($C14="Must Have",H14="Doesn't Meet Our Need"),COUNTIFS($C$12:$C14,"Must Have",$H$12:H14,"Doesn't Meet Our Need"),"")</f>
        <v/>
      </c>
      <c r="R14">
        <f>IF(OR(J14="Works With Concerns",J14="Claimed, Not Demonstrated"),COUNTIF($J$12:J14,"Works With Concerns")+COUNTIF($J$12:J14,"Claimed, Not Demonstrated"),"")</f>
        <v/>
      </c>
      <c r="S14">
        <f>IF(AND($C14="Must Have",J14="Doesn't Meet Our Need"),COUNTIFS($C$12:$C14,"Must Have",$J$12:J14,"Doesn't Meet Our Need"),"")</f>
        <v/>
      </c>
      <c r="T14" t="inlineStr">
        <is>
          <t>Customer timeline</t>
        </is>
      </c>
      <c r="U14" t="n">
        <v>2</v>
      </c>
    </row>
    <row r="15" ht="58" customHeight="1">
      <c r="A15" s="73" t="n">
        <v>3</v>
      </c>
      <c r="B15" s="34" t="inlineStr">
        <is>
          <r>
            <rPr>
              <rFont val="Arial"/>
              <b val="1"/>
              <color rgb="00101820"/>
              <sz val="11"/>
            </rPr>
            <t>Follow-up and task rules</t>
          </r>
          <r>
            <t>
</t>
          </r>
          <r>
            <rPr>
              <rFont val="Arial"/>
              <color rgb="0068727D"/>
              <sz val="9"/>
            </rPr>
            <t>What to ask: Who gets the next task, what happens when it is overdue, and can a manager fix exceptions?</t>
          </r>
        </is>
      </c>
      <c r="C15" s="74" t="str"/>
      <c r="D15" s="74" t="str"/>
      <c r="E15" s="74" t="str"/>
      <c r="F15" s="74" t="str"/>
      <c r="G15" s="74" t="str"/>
      <c r="H15" s="74" t="str"/>
      <c r="I15" s="74" t="str"/>
      <c r="J15" s="74" t="str"/>
      <c r="K15" s="74" t="str"/>
      <c r="L15">
        <f>IF(OR(D15="Works With Concerns",D15="Claimed, Not Demonstrated"),COUNTIF($D$12:D15,"Works With Concerns")+COUNTIF($D$12:D15,"Claimed, Not Demonstrated"),"")</f>
        <v/>
      </c>
      <c r="M15">
        <f>IF(AND($C15="Must Have",D15="Doesn't Meet Our Need"),COUNTIFS($C$12:$C15,"Must Have",$D$12:D15,"Doesn't Meet Our Need"),"")</f>
        <v/>
      </c>
      <c r="N15">
        <f>IF(OR(F15="Works With Concerns",F15="Claimed, Not Demonstrated"),COUNTIF($F$12:F15,"Works With Concerns")+COUNTIF($F$12:F15,"Claimed, Not Demonstrated"),"")</f>
        <v/>
      </c>
      <c r="O15">
        <f>IF(AND($C15="Must Have",F15="Doesn't Meet Our Need"),COUNTIFS($C$12:$C15,"Must Have",$F$12:F15,"Doesn't Meet Our Need"),"")</f>
        <v/>
      </c>
      <c r="P15">
        <f>IF(OR(H15="Works With Concerns",H15="Claimed, Not Demonstrated"),COUNTIF($H$12:H15,"Works With Concerns")+COUNTIF($H$12:H15,"Claimed, Not Demonstrated"),"")</f>
        <v/>
      </c>
      <c r="Q15">
        <f>IF(AND($C15="Must Have",H15="Doesn't Meet Our Need"),COUNTIFS($C$12:$C15,"Must Have",$H$12:H15,"Doesn't Meet Our Need"),"")</f>
        <v/>
      </c>
      <c r="R15">
        <f>IF(OR(J15="Works With Concerns",J15="Claimed, Not Demonstrated"),COUNTIF($J$12:J15,"Works With Concerns")+COUNTIF($J$12:J15,"Claimed, Not Demonstrated"),"")</f>
        <v/>
      </c>
      <c r="S15">
        <f>IF(AND($C15="Must Have",J15="Doesn't Meet Our Need"),COUNTIFS($C$12:$C15,"Must Have",$J$12:J15,"Doesn't Meet Our Need"),"")</f>
        <v/>
      </c>
      <c r="T15" t="inlineStr">
        <is>
          <t>Follow-up and task rules</t>
        </is>
      </c>
      <c r="U15" t="n">
        <v>3</v>
      </c>
    </row>
    <row r="16" ht="58" customHeight="1">
      <c r="A16" s="73" t="n">
        <v>4</v>
      </c>
      <c r="B16" s="34" t="inlineStr">
        <is>
          <r>
            <rPr>
              <rFont val="Arial"/>
              <b val="1"/>
              <color rgb="00101820"/>
              <sz val="11"/>
            </rPr>
            <t>Appointments and handoffs</t>
          </r>
          <r>
            <t>
</t>
          </r>
          <r>
            <rPr>
              <rFont val="Arial"/>
              <color rgb="0068727D"/>
              <sz val="9"/>
            </rPr>
            <t>What to ask: How does customer context move from inquiry to appointment to the showroom?</t>
          </r>
        </is>
      </c>
      <c r="C16" s="74" t="str"/>
      <c r="D16" s="74" t="str"/>
      <c r="E16" s="74" t="str"/>
      <c r="F16" s="74" t="str"/>
      <c r="G16" s="74" t="str"/>
      <c r="H16" s="74" t="str"/>
      <c r="I16" s="74" t="str"/>
      <c r="J16" s="74" t="str"/>
      <c r="K16" s="74" t="str"/>
      <c r="L16">
        <f>IF(OR(D16="Works With Concerns",D16="Claimed, Not Demonstrated"),COUNTIF($D$12:D16,"Works With Concerns")+COUNTIF($D$12:D16,"Claimed, Not Demonstrated"),"")</f>
        <v/>
      </c>
      <c r="M16">
        <f>IF(AND($C16="Must Have",D16="Doesn't Meet Our Need"),COUNTIFS($C$12:$C16,"Must Have",$D$12:D16,"Doesn't Meet Our Need"),"")</f>
        <v/>
      </c>
      <c r="N16">
        <f>IF(OR(F16="Works With Concerns",F16="Claimed, Not Demonstrated"),COUNTIF($F$12:F16,"Works With Concerns")+COUNTIF($F$12:F16,"Claimed, Not Demonstrated"),"")</f>
        <v/>
      </c>
      <c r="O16">
        <f>IF(AND($C16="Must Have",F16="Doesn't Meet Our Need"),COUNTIFS($C$12:$C16,"Must Have",$F$12:F16,"Doesn't Meet Our Need"),"")</f>
        <v/>
      </c>
      <c r="P16">
        <f>IF(OR(H16="Works With Concerns",H16="Claimed, Not Demonstrated"),COUNTIF($H$12:H16,"Works With Concerns")+COUNTIF($H$12:H16,"Claimed, Not Demonstrated"),"")</f>
        <v/>
      </c>
      <c r="Q16">
        <f>IF(AND($C16="Must Have",H16="Doesn't Meet Our Need"),COUNTIFS($C$12:$C16,"Must Have",$H$12:H16,"Doesn't Meet Our Need"),"")</f>
        <v/>
      </c>
      <c r="R16">
        <f>IF(OR(J16="Works With Concerns",J16="Claimed, Not Demonstrated"),COUNTIF($J$12:J16,"Works With Concerns")+COUNTIF($J$12:J16,"Claimed, Not Demonstrated"),"")</f>
        <v/>
      </c>
      <c r="S16">
        <f>IF(AND($C16="Must Have",J16="Doesn't Meet Our Need"),COUNTIFS($C$12:$C16,"Must Have",$J$12:J16,"Doesn't Meet Our Need"),"")</f>
        <v/>
      </c>
      <c r="T16" t="inlineStr">
        <is>
          <t>Appointments and handoffs</t>
        </is>
      </c>
      <c r="U16" t="n">
        <v>4</v>
      </c>
    </row>
    <row r="17" ht="58" customHeight="1">
      <c r="A17" s="73" t="n">
        <v>5</v>
      </c>
      <c r="B17" s="34" t="inlineStr">
        <is>
          <r>
            <rPr>
              <rFont val="Arial"/>
              <b val="1"/>
              <color rgb="00101820"/>
              <sz val="11"/>
            </rPr>
            <t>Communications and consent</t>
          </r>
          <r>
            <t>
</t>
          </r>
          <r>
            <rPr>
              <rFont val="Arial"/>
              <color rgb="0068727D"/>
              <sz val="9"/>
            </rPr>
            <t>What to ask: How do opt-outs and communication preferences affect manual and scheduled messages?</t>
          </r>
        </is>
      </c>
      <c r="C17" s="74" t="str"/>
      <c r="D17" s="74" t="str"/>
      <c r="E17" s="74" t="str"/>
      <c r="F17" s="74" t="str"/>
      <c r="G17" s="74" t="str"/>
      <c r="H17" s="74" t="str"/>
      <c r="I17" s="74" t="str"/>
      <c r="J17" s="74" t="str"/>
      <c r="K17" s="74" t="str"/>
      <c r="L17">
        <f>IF(OR(D17="Works With Concerns",D17="Claimed, Not Demonstrated"),COUNTIF($D$12:D17,"Works With Concerns")+COUNTIF($D$12:D17,"Claimed, Not Demonstrated"),"")</f>
        <v/>
      </c>
      <c r="M17">
        <f>IF(AND($C17="Must Have",D17="Doesn't Meet Our Need"),COUNTIFS($C$12:$C17,"Must Have",$D$12:D17,"Doesn't Meet Our Need"),"")</f>
        <v/>
      </c>
      <c r="N17">
        <f>IF(OR(F17="Works With Concerns",F17="Claimed, Not Demonstrated"),COUNTIF($F$12:F17,"Works With Concerns")+COUNTIF($F$12:F17,"Claimed, Not Demonstrated"),"")</f>
        <v/>
      </c>
      <c r="O17">
        <f>IF(AND($C17="Must Have",F17="Doesn't Meet Our Need"),COUNTIFS($C$12:$C17,"Must Have",$F$12:F17,"Doesn't Meet Our Need"),"")</f>
        <v/>
      </c>
      <c r="P17">
        <f>IF(OR(H17="Works With Concerns",H17="Claimed, Not Demonstrated"),COUNTIF($H$12:H17,"Works With Concerns")+COUNTIF($H$12:H17,"Claimed, Not Demonstrated"),"")</f>
        <v/>
      </c>
      <c r="Q17">
        <f>IF(AND($C17="Must Have",H17="Doesn't Meet Our Need"),COUNTIFS($C$12:$C17,"Must Have",$H$12:H17,"Doesn't Meet Our Need"),"")</f>
        <v/>
      </c>
      <c r="R17">
        <f>IF(OR(J17="Works With Concerns",J17="Claimed, Not Demonstrated"),COUNTIF($J$12:J17,"Works With Concerns")+COUNTIF($J$12:J17,"Claimed, Not Demonstrated"),"")</f>
        <v/>
      </c>
      <c r="S17">
        <f>IF(AND($C17="Must Have",J17="Doesn't Meet Our Need"),COUNTIFS($C$12:$C17,"Must Have",$J$12:J17,"Doesn't Meet Our Need"),"")</f>
        <v/>
      </c>
      <c r="T17" t="inlineStr">
        <is>
          <t>Communications and consent</t>
        </is>
      </c>
      <c r="U17" t="n">
        <v>5</v>
      </c>
    </row>
    <row r="18" ht="58" customHeight="1">
      <c r="A18" s="73" t="n">
        <v>6</v>
      </c>
      <c r="B18" s="34" t="inlineStr">
        <is>
          <r>
            <rPr>
              <rFont val="Arial"/>
              <b val="1"/>
              <color rgb="00101820"/>
              <sz val="11"/>
            </rPr>
            <t>Customer identity and duplicates</t>
          </r>
          <r>
            <t>
</t>
          </r>
          <r>
            <rPr>
              <rFont val="Arial"/>
              <color rgb="0068727D"/>
              <sz val="9"/>
            </rPr>
            <t>What to ask: How does the CRM match customers, warn about duplicates, and correct a bad merge?</t>
          </r>
        </is>
      </c>
      <c r="C18" s="74" t="str"/>
      <c r="D18" s="74" t="str"/>
      <c r="E18" s="74" t="str"/>
      <c r="F18" s="74" t="str"/>
      <c r="G18" s="74" t="str"/>
      <c r="H18" s="74" t="str"/>
      <c r="I18" s="74" t="str"/>
      <c r="J18" s="74" t="str"/>
      <c r="K18" s="74" t="str"/>
      <c r="L18">
        <f>IF(OR(D18="Works With Concerns",D18="Claimed, Not Demonstrated"),COUNTIF($D$12:D18,"Works With Concerns")+COUNTIF($D$12:D18,"Claimed, Not Demonstrated"),"")</f>
        <v/>
      </c>
      <c r="M18">
        <f>IF(AND($C18="Must Have",D18="Doesn't Meet Our Need"),COUNTIFS($C$12:$C18,"Must Have",$D$12:D18,"Doesn't Meet Our Need"),"")</f>
        <v/>
      </c>
      <c r="N18">
        <f>IF(OR(F18="Works With Concerns",F18="Claimed, Not Demonstrated"),COUNTIF($F$12:F18,"Works With Concerns")+COUNTIF($F$12:F18,"Claimed, Not Demonstrated"),"")</f>
        <v/>
      </c>
      <c r="O18">
        <f>IF(AND($C18="Must Have",F18="Doesn't Meet Our Need"),COUNTIFS($C$12:$C18,"Must Have",$F$12:F18,"Doesn't Meet Our Need"),"")</f>
        <v/>
      </c>
      <c r="P18">
        <f>IF(OR(H18="Works With Concerns",H18="Claimed, Not Demonstrated"),COUNTIF($H$12:H18,"Works With Concerns")+COUNTIF($H$12:H18,"Claimed, Not Demonstrated"),"")</f>
        <v/>
      </c>
      <c r="Q18">
        <f>IF(AND($C18="Must Have",H18="Doesn't Meet Our Need"),COUNTIFS($C$12:$C18,"Must Have",$H$12:H18,"Doesn't Meet Our Need"),"")</f>
        <v/>
      </c>
      <c r="R18">
        <f>IF(OR(J18="Works With Concerns",J18="Claimed, Not Demonstrated"),COUNTIF($J$12:J18,"Works With Concerns")+COUNTIF($J$12:J18,"Claimed, Not Demonstrated"),"")</f>
        <v/>
      </c>
      <c r="S18">
        <f>IF(AND($C18="Must Have",J18="Doesn't Meet Our Need"),COUNTIFS($C$12:$C18,"Must Have",$J$12:J18,"Doesn't Meet Our Need"),"")</f>
        <v/>
      </c>
      <c r="T18" t="inlineStr">
        <is>
          <t>Customer identity and duplicates</t>
        </is>
      </c>
      <c r="U18" t="n">
        <v>6</v>
      </c>
    </row>
    <row r="19" ht="58" customHeight="1">
      <c r="A19" s="73" t="n">
        <v>7</v>
      </c>
      <c r="B19" s="34" t="inlineStr">
        <is>
          <r>
            <rPr>
              <rFont val="Arial"/>
              <b val="1"/>
              <color rgb="00101820"/>
              <sz val="11"/>
            </rPr>
            <t>Vehicle and household relationships</t>
          </r>
          <r>
            <t>
</t>
          </r>
          <r>
            <rPr>
              <rFont val="Arial"/>
              <color rgb="0068727D"/>
              <sz val="9"/>
            </rPr>
            <t>What to ask: How are vehicles, trade-ins, service history, and household members connected without mixing up people?</t>
          </r>
        </is>
      </c>
      <c r="C19" s="74" t="str"/>
      <c r="D19" s="74" t="str"/>
      <c r="E19" s="74" t="str"/>
      <c r="F19" s="74" t="str"/>
      <c r="G19" s="74" t="str"/>
      <c r="H19" s="74" t="str"/>
      <c r="I19" s="74" t="str"/>
      <c r="J19" s="74" t="str"/>
      <c r="K19" s="74" t="str"/>
      <c r="L19">
        <f>IF(OR(D19="Works With Concerns",D19="Claimed, Not Demonstrated"),COUNTIF($D$12:D19,"Works With Concerns")+COUNTIF($D$12:D19,"Claimed, Not Demonstrated"),"")</f>
        <v/>
      </c>
      <c r="M19">
        <f>IF(AND($C19="Must Have",D19="Doesn't Meet Our Need"),COUNTIFS($C$12:$C19,"Must Have",$D$12:D19,"Doesn't Meet Our Need"),"")</f>
        <v/>
      </c>
      <c r="N19">
        <f>IF(OR(F19="Works With Concerns",F19="Claimed, Not Demonstrated"),COUNTIF($F$12:F19,"Works With Concerns")+COUNTIF($F$12:F19,"Claimed, Not Demonstrated"),"")</f>
        <v/>
      </c>
      <c r="O19">
        <f>IF(AND($C19="Must Have",F19="Doesn't Meet Our Need"),COUNTIFS($C$12:$C19,"Must Have",$F$12:F19,"Doesn't Meet Our Need"),"")</f>
        <v/>
      </c>
      <c r="P19">
        <f>IF(OR(H19="Works With Concerns",H19="Claimed, Not Demonstrated"),COUNTIF($H$12:H19,"Works With Concerns")+COUNTIF($H$12:H19,"Claimed, Not Demonstrated"),"")</f>
        <v/>
      </c>
      <c r="Q19">
        <f>IF(AND($C19="Must Have",H19="Doesn't Meet Our Need"),COUNTIFS($C$12:$C19,"Must Have",$H$12:H19,"Doesn't Meet Our Need"),"")</f>
        <v/>
      </c>
      <c r="R19">
        <f>IF(OR(J19="Works With Concerns",J19="Claimed, Not Demonstrated"),COUNTIF($J$12:J19,"Works With Concerns")+COUNTIF($J$12:J19,"Claimed, Not Demonstrated"),"")</f>
        <v/>
      </c>
      <c r="S19">
        <f>IF(AND($C19="Must Have",J19="Doesn't Meet Our Need"),COUNTIFS($C$12:$C19,"Must Have",$J$12:J19,"Doesn't Meet Our Need"),"")</f>
        <v/>
      </c>
      <c r="T19" t="inlineStr">
        <is>
          <t>Vehicle and household relationships</t>
        </is>
      </c>
      <c r="U19" t="n">
        <v>7</v>
      </c>
    </row>
    <row r="20" ht="58" customHeight="1">
      <c r="A20" s="73" t="n">
        <v>8</v>
      </c>
      <c r="B20" s="34" t="inlineStr">
        <is>
          <r>
            <rPr>
              <rFont val="Arial"/>
              <b val="1"/>
              <color rgb="00101820"/>
              <sz val="11"/>
            </rPr>
            <t>Manager visibility and escalation</t>
          </r>
          <r>
            <t>
</t>
          </r>
          <r>
            <rPr>
              <rFont val="Arial"/>
              <color rgb="0068727D"/>
              <sz val="9"/>
            </rPr>
            <t>What to ask: How does a manager find missed leads, aging tasks, and unusual activity, then act on it?</t>
          </r>
        </is>
      </c>
      <c r="C20" s="74" t="str"/>
      <c r="D20" s="74" t="str"/>
      <c r="E20" s="74" t="str"/>
      <c r="F20" s="74" t="str"/>
      <c r="G20" s="74" t="str"/>
      <c r="H20" s="74" t="str"/>
      <c r="I20" s="74" t="str"/>
      <c r="J20" s="74" t="str"/>
      <c r="K20" s="74" t="str"/>
      <c r="L20">
        <f>IF(OR(D20="Works With Concerns",D20="Claimed, Not Demonstrated"),COUNTIF($D$12:D20,"Works With Concerns")+COUNTIF($D$12:D20,"Claimed, Not Demonstrated"),"")</f>
        <v/>
      </c>
      <c r="M20">
        <f>IF(AND($C20="Must Have",D20="Doesn't Meet Our Need"),COUNTIFS($C$12:$C20,"Must Have",$D$12:D20,"Doesn't Meet Our Need"),"")</f>
        <v/>
      </c>
      <c r="N20">
        <f>IF(OR(F20="Works With Concerns",F20="Claimed, Not Demonstrated"),COUNTIF($F$12:F20,"Works With Concerns")+COUNTIF($F$12:F20,"Claimed, Not Demonstrated"),"")</f>
        <v/>
      </c>
      <c r="O20">
        <f>IF(AND($C20="Must Have",F20="Doesn't Meet Our Need"),COUNTIFS($C$12:$C20,"Must Have",$F$12:F20,"Doesn't Meet Our Need"),"")</f>
        <v/>
      </c>
      <c r="P20">
        <f>IF(OR(H20="Works With Concerns",H20="Claimed, Not Demonstrated"),COUNTIF($H$12:H20,"Works With Concerns")+COUNTIF($H$12:H20,"Claimed, Not Demonstrated"),"")</f>
        <v/>
      </c>
      <c r="Q20">
        <f>IF(AND($C20="Must Have",H20="Doesn't Meet Our Need"),COUNTIFS($C$12:$C20,"Must Have",$H$12:H20,"Doesn't Meet Our Need"),"")</f>
        <v/>
      </c>
      <c r="R20">
        <f>IF(OR(J20="Works With Concerns",J20="Claimed, Not Demonstrated"),COUNTIF($J$12:J20,"Works With Concerns")+COUNTIF($J$12:J20,"Claimed, Not Demonstrated"),"")</f>
        <v/>
      </c>
      <c r="S20">
        <f>IF(AND($C20="Must Have",J20="Doesn't Meet Our Need"),COUNTIFS($C$12:$C20,"Must Have",$J$12:J20,"Doesn't Meet Our Need"),"")</f>
        <v/>
      </c>
      <c r="T20" t="inlineStr">
        <is>
          <t>Manager visibility and escalation</t>
        </is>
      </c>
      <c r="U20" t="n">
        <v>8</v>
      </c>
    </row>
    <row r="21">
      <c r="A21" s="63" t="inlineStr">
        <is>
          <t>CONNECTED SYSTEMS &amp; DATA</t>
        </is>
      </c>
      <c r="B21" s="64" t="n"/>
      <c r="C21" s="64" t="n"/>
      <c r="D21" s="64" t="n"/>
      <c r="E21" s="64" t="n"/>
      <c r="F21" s="64" t="n"/>
      <c r="G21" s="64" t="n"/>
      <c r="H21" s="64" t="n"/>
      <c r="I21" s="64" t="n"/>
      <c r="J21" s="64" t="n"/>
      <c r="K21" s="65" t="n"/>
      <c r="L21">
        <f>IF(OR(D21="Works With Concerns",D21="Claimed, Not Demonstrated"),COUNTIF($D$12:D21,"Works With Concerns")+COUNTIF($D$12:D21,"Claimed, Not Demonstrated"),"")</f>
        <v/>
      </c>
      <c r="M21">
        <f>IF(AND($C21="Must Have",D21="Doesn't Meet Our Need"),COUNTIFS($C$12:$C21,"Must Have",$D$12:D21,"Doesn't Meet Our Need"),"")</f>
        <v/>
      </c>
      <c r="N21">
        <f>IF(OR(F21="Works With Concerns",F21="Claimed, Not Demonstrated"),COUNTIF($F$12:F21,"Works With Concerns")+COUNTIF($F$12:F21,"Claimed, Not Demonstrated"),"")</f>
        <v/>
      </c>
      <c r="O21">
        <f>IF(AND($C21="Must Have",F21="Doesn't Meet Our Need"),COUNTIFS($C$12:$C21,"Must Have",$F$12:F21,"Doesn't Meet Our Need"),"")</f>
        <v/>
      </c>
      <c r="P21">
        <f>IF(OR(H21="Works With Concerns",H21="Claimed, Not Demonstrated"),COUNTIF($H$12:H21,"Works With Concerns")+COUNTIF($H$12:H21,"Claimed, Not Demonstrated"),"")</f>
        <v/>
      </c>
      <c r="Q21">
        <f>IF(AND($C21="Must Have",H21="Doesn't Meet Our Need"),COUNTIFS($C$12:$C21,"Must Have",$H$12:H21,"Doesn't Meet Our Need"),"")</f>
        <v/>
      </c>
      <c r="R21">
        <f>IF(OR(J21="Works With Concerns",J21="Claimed, Not Demonstrated"),COUNTIF($J$12:J21,"Works With Concerns")+COUNTIF($J$12:J21,"Claimed, Not Demonstrated"),"")</f>
        <v/>
      </c>
      <c r="S21">
        <f>IF(AND($C21="Must Have",J21="Doesn't Meet Our Need"),COUNTIFS($C$12:$C21,"Must Have",$J$12:J21,"Doesn't Meet Our Need"),"")</f>
        <v/>
      </c>
    </row>
    <row r="22" ht="58" customHeight="1">
      <c r="A22" s="73" t="n">
        <v>9</v>
      </c>
      <c r="B22" s="34" t="inlineStr">
        <is>
          <r>
            <rPr>
              <rFont val="Arial"/>
              <b val="1"/>
              <color rgb="00101820"/>
              <sz val="11"/>
            </rPr>
            <t>DMS data exchange</t>
          </r>
          <r>
            <t>
</t>
          </r>
          <r>
            <rPr>
              <rFont val="Arial"/>
              <color rgb="0068727D"/>
              <sz val="9"/>
            </rPr>
            <t>What to ask: What data moves between the CRM and DMS, which direction does it move, and how often?</t>
          </r>
        </is>
      </c>
      <c r="C22" s="74" t="str"/>
      <c r="D22" s="74" t="str"/>
      <c r="E22" s="74" t="str"/>
      <c r="F22" s="74" t="str"/>
      <c r="G22" s="74" t="str"/>
      <c r="H22" s="74" t="str"/>
      <c r="I22" s="74" t="str"/>
      <c r="J22" s="74" t="str"/>
      <c r="K22" s="74" t="str"/>
      <c r="L22">
        <f>IF(OR(D22="Works With Concerns",D22="Claimed, Not Demonstrated"),COUNTIF($D$12:D22,"Works With Concerns")+COUNTIF($D$12:D22,"Claimed, Not Demonstrated"),"")</f>
        <v/>
      </c>
      <c r="M22">
        <f>IF(AND($C22="Must Have",D22="Doesn't Meet Our Need"),COUNTIFS($C$12:$C22,"Must Have",$D$12:D22,"Doesn't Meet Our Need"),"")</f>
        <v/>
      </c>
      <c r="N22">
        <f>IF(OR(F22="Works With Concerns",F22="Claimed, Not Demonstrated"),COUNTIF($F$12:F22,"Works With Concerns")+COUNTIF($F$12:F22,"Claimed, Not Demonstrated"),"")</f>
        <v/>
      </c>
      <c r="O22">
        <f>IF(AND($C22="Must Have",F22="Doesn't Meet Our Need"),COUNTIFS($C$12:$C22,"Must Have",$F$12:F22,"Doesn't Meet Our Need"),"")</f>
        <v/>
      </c>
      <c r="P22">
        <f>IF(OR(H22="Works With Concerns",H22="Claimed, Not Demonstrated"),COUNTIF($H$12:H22,"Works With Concerns")+COUNTIF($H$12:H22,"Claimed, Not Demonstrated"),"")</f>
        <v/>
      </c>
      <c r="Q22">
        <f>IF(AND($C22="Must Have",H22="Doesn't Meet Our Need"),COUNTIFS($C$12:$C22,"Must Have",$H$12:H22,"Doesn't Meet Our Need"),"")</f>
        <v/>
      </c>
      <c r="R22">
        <f>IF(OR(J22="Works With Concerns",J22="Claimed, Not Demonstrated"),COUNTIF($J$12:J22,"Works With Concerns")+COUNTIF($J$12:J22,"Claimed, Not Demonstrated"),"")</f>
        <v/>
      </c>
      <c r="S22">
        <f>IF(AND($C22="Must Have",J22="Doesn't Meet Our Need"),COUNTIFS($C$12:$C22,"Must Have",$J$12:J22,"Doesn't Meet Our Need"),"")</f>
        <v/>
      </c>
      <c r="T22" t="inlineStr">
        <is>
          <t>DMS data exchange</t>
        </is>
      </c>
      <c r="U22" t="n">
        <v>9</v>
      </c>
    </row>
    <row r="23" ht="58" customHeight="1">
      <c r="A23" s="73" t="n">
        <v>10</v>
      </c>
      <c r="B23" s="34" t="inlineStr">
        <is>
          <r>
            <rPr>
              <rFont val="Arial"/>
              <b val="1"/>
              <color rgb="00101820"/>
              <sz val="11"/>
            </rPr>
            <t>Website, inventory, and lead sources</t>
          </r>
          <r>
            <t>
</t>
          </r>
          <r>
            <rPr>
              <rFont val="Arial"/>
              <color rgb="0068727D"/>
              <sz val="9"/>
            </rPr>
            <t>What to ask: Do customer, campaign, vehicle, and source details arrive correctly?</t>
          </r>
        </is>
      </c>
      <c r="C23" s="74" t="str"/>
      <c r="D23" s="74" t="str"/>
      <c r="E23" s="74" t="str"/>
      <c r="F23" s="74" t="str"/>
      <c r="G23" s="74" t="str"/>
      <c r="H23" s="74" t="str"/>
      <c r="I23" s="74" t="str"/>
      <c r="J23" s="74" t="str"/>
      <c r="K23" s="74" t="str"/>
      <c r="L23">
        <f>IF(OR(D23="Works With Concerns",D23="Claimed, Not Demonstrated"),COUNTIF($D$12:D23,"Works With Concerns")+COUNTIF($D$12:D23,"Claimed, Not Demonstrated"),"")</f>
        <v/>
      </c>
      <c r="M23">
        <f>IF(AND($C23="Must Have",D23="Doesn't Meet Our Need"),COUNTIFS($C$12:$C23,"Must Have",$D$12:D23,"Doesn't Meet Our Need"),"")</f>
        <v/>
      </c>
      <c r="N23">
        <f>IF(OR(F23="Works With Concerns",F23="Claimed, Not Demonstrated"),COUNTIF($F$12:F23,"Works With Concerns")+COUNTIF($F$12:F23,"Claimed, Not Demonstrated"),"")</f>
        <v/>
      </c>
      <c r="O23">
        <f>IF(AND($C23="Must Have",F23="Doesn't Meet Our Need"),COUNTIFS($C$12:$C23,"Must Have",$F$12:F23,"Doesn't Meet Our Need"),"")</f>
        <v/>
      </c>
      <c r="P23">
        <f>IF(OR(H23="Works With Concerns",H23="Claimed, Not Demonstrated"),COUNTIF($H$12:H23,"Works With Concerns")+COUNTIF($H$12:H23,"Claimed, Not Demonstrated"),"")</f>
        <v/>
      </c>
      <c r="Q23">
        <f>IF(AND($C23="Must Have",H23="Doesn't Meet Our Need"),COUNTIFS($C$12:$C23,"Must Have",$H$12:H23,"Doesn't Meet Our Need"),"")</f>
        <v/>
      </c>
      <c r="R23">
        <f>IF(OR(J23="Works With Concerns",J23="Claimed, Not Demonstrated"),COUNTIF($J$12:J23,"Works With Concerns")+COUNTIF($J$12:J23,"Claimed, Not Demonstrated"),"")</f>
        <v/>
      </c>
      <c r="S23">
        <f>IF(AND($C23="Must Have",J23="Doesn't Meet Our Need"),COUNTIFS($C$12:$C23,"Must Have",$J$12:J23,"Doesn't Meet Our Need"),"")</f>
        <v/>
      </c>
      <c r="T23" t="inlineStr">
        <is>
          <t>Website, inventory, and lead sources</t>
        </is>
      </c>
      <c r="U23" t="n">
        <v>10</v>
      </c>
    </row>
    <row r="24" ht="58" customHeight="1">
      <c r="A24" s="73" t="n">
        <v>11</v>
      </c>
      <c r="B24" s="34" t="inlineStr">
        <is>
          <r>
            <rPr>
              <rFont val="Arial"/>
              <b val="1"/>
              <color rgb="00101820"/>
              <sz val="11"/>
            </rPr>
            <t>Other vendor integrations</t>
          </r>
          <r>
            <t>
</t>
          </r>
          <r>
            <rPr>
              <rFont val="Arial"/>
              <color rgb="0068727D"/>
              <sz val="9"/>
            </rPr>
            <t>What to ask: Which vendors are involved, what data moves, what does it cost, and who supports it?</t>
          </r>
        </is>
      </c>
      <c r="C24" s="74" t="str"/>
      <c r="D24" s="74" t="str"/>
      <c r="E24" s="74" t="str"/>
      <c r="F24" s="74" t="str"/>
      <c r="G24" s="74" t="str"/>
      <c r="H24" s="74" t="str"/>
      <c r="I24" s="74" t="str"/>
      <c r="J24" s="74" t="str"/>
      <c r="K24" s="74" t="str"/>
      <c r="L24">
        <f>IF(OR(D24="Works With Concerns",D24="Claimed, Not Demonstrated"),COUNTIF($D$12:D24,"Works With Concerns")+COUNTIF($D$12:D24,"Claimed, Not Demonstrated"),"")</f>
        <v/>
      </c>
      <c r="M24">
        <f>IF(AND($C24="Must Have",D24="Doesn't Meet Our Need"),COUNTIFS($C$12:$C24,"Must Have",$D$12:D24,"Doesn't Meet Our Need"),"")</f>
        <v/>
      </c>
      <c r="N24">
        <f>IF(OR(F24="Works With Concerns",F24="Claimed, Not Demonstrated"),COUNTIF($F$12:F24,"Works With Concerns")+COUNTIF($F$12:F24,"Claimed, Not Demonstrated"),"")</f>
        <v/>
      </c>
      <c r="O24">
        <f>IF(AND($C24="Must Have",F24="Doesn't Meet Our Need"),COUNTIFS($C$12:$C24,"Must Have",$F$12:F24,"Doesn't Meet Our Need"),"")</f>
        <v/>
      </c>
      <c r="P24">
        <f>IF(OR(H24="Works With Concerns",H24="Claimed, Not Demonstrated"),COUNTIF($H$12:H24,"Works With Concerns")+COUNTIF($H$12:H24,"Claimed, Not Demonstrated"),"")</f>
        <v/>
      </c>
      <c r="Q24">
        <f>IF(AND($C24="Must Have",H24="Doesn't Meet Our Need"),COUNTIFS($C$12:$C24,"Must Have",$H$12:H24,"Doesn't Meet Our Need"),"")</f>
        <v/>
      </c>
      <c r="R24">
        <f>IF(OR(J24="Works With Concerns",J24="Claimed, Not Demonstrated"),COUNTIF($J$12:J24,"Works With Concerns")+COUNTIF($J$12:J24,"Claimed, Not Demonstrated"),"")</f>
        <v/>
      </c>
      <c r="S24">
        <f>IF(AND($C24="Must Have",J24="Doesn't Meet Our Need"),COUNTIFS($C$12:$C24,"Must Have",$J$12:J24,"Doesn't Meet Our Need"),"")</f>
        <v/>
      </c>
      <c r="T24" t="inlineStr">
        <is>
          <t>Other vendor integrations</t>
        </is>
      </c>
      <c r="U24" t="n">
        <v>11</v>
      </c>
    </row>
    <row r="25" ht="58" customHeight="1">
      <c r="A25" s="73" t="n">
        <v>12</v>
      </c>
      <c r="B25" s="34" t="inlineStr">
        <is>
          <r>
            <rPr>
              <rFont val="Arial"/>
              <b val="1"/>
              <color rgb="00101820"/>
              <sz val="11"/>
            </rPr>
            <t>Data mapping and exceptions</t>
          </r>
          <r>
            <t>
</t>
          </r>
          <r>
            <rPr>
              <rFont val="Arial"/>
              <color rgb="0068727D"/>
              <sz val="9"/>
            </rPr>
            <t>What to ask: How are missing, mismatched, duplicate, or rejected values found and corrected?</t>
          </r>
        </is>
      </c>
      <c r="C25" s="74" t="str"/>
      <c r="D25" s="74" t="str"/>
      <c r="E25" s="74" t="str"/>
      <c r="F25" s="74" t="str"/>
      <c r="G25" s="74" t="str"/>
      <c r="H25" s="74" t="str"/>
      <c r="I25" s="74" t="str"/>
      <c r="J25" s="74" t="str"/>
      <c r="K25" s="74" t="str"/>
      <c r="L25">
        <f>IF(OR(D25="Works With Concerns",D25="Claimed, Not Demonstrated"),COUNTIF($D$12:D25,"Works With Concerns")+COUNTIF($D$12:D25,"Claimed, Not Demonstrated"),"")</f>
        <v/>
      </c>
      <c r="M25">
        <f>IF(AND($C25="Must Have",D25="Doesn't Meet Our Need"),COUNTIFS($C$12:$C25,"Must Have",$D$12:D25,"Doesn't Meet Our Need"),"")</f>
        <v/>
      </c>
      <c r="N25">
        <f>IF(OR(F25="Works With Concerns",F25="Claimed, Not Demonstrated"),COUNTIF($F$12:F25,"Works With Concerns")+COUNTIF($F$12:F25,"Claimed, Not Demonstrated"),"")</f>
        <v/>
      </c>
      <c r="O25">
        <f>IF(AND($C25="Must Have",F25="Doesn't Meet Our Need"),COUNTIFS($C$12:$C25,"Must Have",$F$12:F25,"Doesn't Meet Our Need"),"")</f>
        <v/>
      </c>
      <c r="P25">
        <f>IF(OR(H25="Works With Concerns",H25="Claimed, Not Demonstrated"),COUNTIF($H$12:H25,"Works With Concerns")+COUNTIF($H$12:H25,"Claimed, Not Demonstrated"),"")</f>
        <v/>
      </c>
      <c r="Q25">
        <f>IF(AND($C25="Must Have",H25="Doesn't Meet Our Need"),COUNTIFS($C$12:$C25,"Must Have",$H$12:H25,"Doesn't Meet Our Need"),"")</f>
        <v/>
      </c>
      <c r="R25">
        <f>IF(OR(J25="Works With Concerns",J25="Claimed, Not Demonstrated"),COUNTIF($J$12:J25,"Works With Concerns")+COUNTIF($J$12:J25,"Claimed, Not Demonstrated"),"")</f>
        <v/>
      </c>
      <c r="S25">
        <f>IF(AND($C25="Must Have",J25="Doesn't Meet Our Need"),COUNTIFS($C$12:$C25,"Must Have",$J$12:J25,"Doesn't Meet Our Need"),"")</f>
        <v/>
      </c>
      <c r="T25" t="inlineStr">
        <is>
          <t>Data mapping and exceptions</t>
        </is>
      </c>
      <c r="U25" t="n">
        <v>12</v>
      </c>
    </row>
    <row r="26" ht="58" customHeight="1">
      <c r="A26" s="73" t="n">
        <v>13</v>
      </c>
      <c r="B26" s="34" t="inlineStr">
        <is>
          <r>
            <rPr>
              <rFont val="Arial"/>
              <b val="1"/>
              <color rgb="00101820"/>
              <sz val="11"/>
            </rPr>
            <t>Integration monitoring and recovery</t>
          </r>
          <r>
            <t>
</t>
          </r>
          <r>
            <rPr>
              <rFont val="Arial"/>
              <color rgb="0068727D"/>
              <sz val="9"/>
            </rPr>
            <t>What to ask: How does the dealer know when the connection succeeds but the business result is wrong?</t>
          </r>
        </is>
      </c>
      <c r="C26" s="74" t="str"/>
      <c r="D26" s="74" t="str"/>
      <c r="E26" s="74" t="str"/>
      <c r="F26" s="74" t="str"/>
      <c r="G26" s="74" t="str"/>
      <c r="H26" s="74" t="str"/>
      <c r="I26" s="74" t="str"/>
      <c r="J26" s="74" t="str"/>
      <c r="K26" s="74" t="str"/>
      <c r="L26">
        <f>IF(OR(D26="Works With Concerns",D26="Claimed, Not Demonstrated"),COUNTIF($D$12:D26,"Works With Concerns")+COUNTIF($D$12:D26,"Claimed, Not Demonstrated"),"")</f>
        <v/>
      </c>
      <c r="M26">
        <f>IF(AND($C26="Must Have",D26="Doesn't Meet Our Need"),COUNTIFS($C$12:$C26,"Must Have",$D$12:D26,"Doesn't Meet Our Need"),"")</f>
        <v/>
      </c>
      <c r="N26">
        <f>IF(OR(F26="Works With Concerns",F26="Claimed, Not Demonstrated"),COUNTIF($F$12:F26,"Works With Concerns")+COUNTIF($F$12:F26,"Claimed, Not Demonstrated"),"")</f>
        <v/>
      </c>
      <c r="O26">
        <f>IF(AND($C26="Must Have",F26="Doesn't Meet Our Need"),COUNTIFS($C$12:$C26,"Must Have",$F$12:F26,"Doesn't Meet Our Need"),"")</f>
        <v/>
      </c>
      <c r="P26">
        <f>IF(OR(H26="Works With Concerns",H26="Claimed, Not Demonstrated"),COUNTIF($H$12:H26,"Works With Concerns")+COUNTIF($H$12:H26,"Claimed, Not Demonstrated"),"")</f>
        <v/>
      </c>
      <c r="Q26">
        <f>IF(AND($C26="Must Have",H26="Doesn't Meet Our Need"),COUNTIFS($C$12:$C26,"Must Have",$H$12:H26,"Doesn't Meet Our Need"),"")</f>
        <v/>
      </c>
      <c r="R26">
        <f>IF(OR(J26="Works With Concerns",J26="Claimed, Not Demonstrated"),COUNTIF($J$12:J26,"Works With Concerns")+COUNTIF($J$12:J26,"Claimed, Not Demonstrated"),"")</f>
        <v/>
      </c>
      <c r="S26">
        <f>IF(AND($C26="Must Have",J26="Doesn't Meet Our Need"),COUNTIFS($C$12:$C26,"Must Have",$J$12:J26,"Doesn't Meet Our Need"),"")</f>
        <v/>
      </c>
      <c r="T26" t="inlineStr">
        <is>
          <t>Integration monitoring and recovery</t>
        </is>
      </c>
      <c r="U26" t="n">
        <v>13</v>
      </c>
    </row>
    <row r="27" ht="58" customHeight="1">
      <c r="A27" s="73" t="n">
        <v>14</v>
      </c>
      <c r="B27" s="34" t="inlineStr">
        <is>
          <r>
            <rPr>
              <rFont val="Arial"/>
              <b val="1"/>
              <color rgb="00101820"/>
              <sz val="11"/>
            </rPr>
            <t>APIs and access to data</t>
          </r>
          <r>
            <t>
</t>
          </r>
          <r>
            <rPr>
              <rFont val="Arial"/>
              <color rgb="0068727D"/>
              <sz val="9"/>
            </rPr>
            <t>What to ask: What APIs and exports are available, what limits apply, and who controls access?</t>
          </r>
        </is>
      </c>
      <c r="C27" s="74" t="str"/>
      <c r="D27" s="74" t="str"/>
      <c r="E27" s="74" t="str"/>
      <c r="F27" s="74" t="str"/>
      <c r="G27" s="74" t="str"/>
      <c r="H27" s="74" t="str"/>
      <c r="I27" s="74" t="str"/>
      <c r="J27" s="74" t="str"/>
      <c r="K27" s="74" t="str"/>
      <c r="L27">
        <f>IF(OR(D27="Works With Concerns",D27="Claimed, Not Demonstrated"),COUNTIF($D$12:D27,"Works With Concerns")+COUNTIF($D$12:D27,"Claimed, Not Demonstrated"),"")</f>
        <v/>
      </c>
      <c r="M27">
        <f>IF(AND($C27="Must Have",D27="Doesn't Meet Our Need"),COUNTIFS($C$12:$C27,"Must Have",$D$12:D27,"Doesn't Meet Our Need"),"")</f>
        <v/>
      </c>
      <c r="N27">
        <f>IF(OR(F27="Works With Concerns",F27="Claimed, Not Demonstrated"),COUNTIF($F$12:F27,"Works With Concerns")+COUNTIF($F$12:F27,"Claimed, Not Demonstrated"),"")</f>
        <v/>
      </c>
      <c r="O27">
        <f>IF(AND($C27="Must Have",F27="Doesn't Meet Our Need"),COUNTIFS($C$12:$C27,"Must Have",$F$12:F27,"Doesn't Meet Our Need"),"")</f>
        <v/>
      </c>
      <c r="P27">
        <f>IF(OR(H27="Works With Concerns",H27="Claimed, Not Demonstrated"),COUNTIF($H$12:H27,"Works With Concerns")+COUNTIF($H$12:H27,"Claimed, Not Demonstrated"),"")</f>
        <v/>
      </c>
      <c r="Q27">
        <f>IF(AND($C27="Must Have",H27="Doesn't Meet Our Need"),COUNTIFS($C$12:$C27,"Must Have",$H$12:H27,"Doesn't Meet Our Need"),"")</f>
        <v/>
      </c>
      <c r="R27">
        <f>IF(OR(J27="Works With Concerns",J27="Claimed, Not Demonstrated"),COUNTIF($J$12:J27,"Works With Concerns")+COUNTIF($J$12:J27,"Claimed, Not Demonstrated"),"")</f>
        <v/>
      </c>
      <c r="S27">
        <f>IF(AND($C27="Must Have",J27="Doesn't Meet Our Need"),COUNTIFS($C$12:$C27,"Must Have",$J$12:J27,"Doesn't Meet Our Need"),"")</f>
        <v/>
      </c>
      <c r="T27" t="inlineStr">
        <is>
          <t>APIs and access to data</t>
        </is>
      </c>
      <c r="U27" t="n">
        <v>14</v>
      </c>
    </row>
    <row r="28">
      <c r="A28" s="63" t="inlineStr">
        <is>
          <t>STORE OPERATIONS &amp; OVERSIGHT</t>
        </is>
      </c>
      <c r="B28" s="64" t="n"/>
      <c r="C28" s="64" t="n"/>
      <c r="D28" s="64" t="n"/>
      <c r="E28" s="64" t="n"/>
      <c r="F28" s="64" t="n"/>
      <c r="G28" s="64" t="n"/>
      <c r="H28" s="64" t="n"/>
      <c r="I28" s="64" t="n"/>
      <c r="J28" s="64" t="n"/>
      <c r="K28" s="65" t="n"/>
      <c r="L28">
        <f>IF(OR(D28="Works With Concerns",D28="Claimed, Not Demonstrated"),COUNTIF($D$12:D28,"Works With Concerns")+COUNTIF($D$12:D28,"Claimed, Not Demonstrated"),"")</f>
        <v/>
      </c>
      <c r="M28">
        <f>IF(AND($C28="Must Have",D28="Doesn't Meet Our Need"),COUNTIFS($C$12:$C28,"Must Have",$D$12:D28,"Doesn't Meet Our Need"),"")</f>
        <v/>
      </c>
      <c r="N28">
        <f>IF(OR(F28="Works With Concerns",F28="Claimed, Not Demonstrated"),COUNTIF($F$12:F28,"Works With Concerns")+COUNTIF($F$12:F28,"Claimed, Not Demonstrated"),"")</f>
        <v/>
      </c>
      <c r="O28">
        <f>IF(AND($C28="Must Have",F28="Doesn't Meet Our Need"),COUNTIFS($C$12:$C28,"Must Have",$F$12:F28,"Doesn't Meet Our Need"),"")</f>
        <v/>
      </c>
      <c r="P28">
        <f>IF(OR(H28="Works With Concerns",H28="Claimed, Not Demonstrated"),COUNTIF($H$12:H28,"Works With Concerns")+COUNTIF($H$12:H28,"Claimed, Not Demonstrated"),"")</f>
        <v/>
      </c>
      <c r="Q28">
        <f>IF(AND($C28="Must Have",H28="Doesn't Meet Our Need"),COUNTIFS($C$12:$C28,"Must Have",$H$12:H28,"Doesn't Meet Our Need"),"")</f>
        <v/>
      </c>
      <c r="R28">
        <f>IF(OR(J28="Works With Concerns",J28="Claimed, Not Demonstrated"),COUNTIF($J$12:J28,"Works With Concerns")+COUNTIF($J$12:J28,"Claimed, Not Demonstrated"),"")</f>
        <v/>
      </c>
      <c r="S28">
        <f>IF(AND($C28="Must Have",J28="Doesn't Meet Our Need"),COUNTIFS($C$12:$C28,"Must Have",$J$12:J28,"Doesn't Meet Our Need"),"")</f>
        <v/>
      </c>
    </row>
    <row r="29" ht="58" customHeight="1">
      <c r="A29" s="73" t="n">
        <v>15</v>
      </c>
      <c r="B29" s="34" t="inlineStr">
        <is>
          <r>
            <rPr>
              <rFont val="Arial"/>
              <b val="1"/>
              <color rgb="00101820"/>
              <sz val="11"/>
            </rPr>
            <t>Multi-rooftop operations</t>
          </r>
          <r>
            <t>
</t>
          </r>
          <r>
            <rPr>
              <rFont val="Arial"/>
              <color rgb="0068727D"/>
              <sz val="9"/>
            </rPr>
            <t>What to ask: How do shared data, store ownership, routing, permissions, and reporting work across rooftops?</t>
          </r>
        </is>
      </c>
      <c r="C29" s="74" t="str"/>
      <c r="D29" s="74" t="str"/>
      <c r="E29" s="74" t="str"/>
      <c r="F29" s="74" t="str"/>
      <c r="G29" s="74" t="str"/>
      <c r="H29" s="74" t="str"/>
      <c r="I29" s="74" t="str"/>
      <c r="J29" s="74" t="str"/>
      <c r="K29" s="74" t="str"/>
      <c r="L29">
        <f>IF(OR(D29="Works With Concerns",D29="Claimed, Not Demonstrated"),COUNTIF($D$12:D29,"Works With Concerns")+COUNTIF($D$12:D29,"Claimed, Not Demonstrated"),"")</f>
        <v/>
      </c>
      <c r="M29">
        <f>IF(AND($C29="Must Have",D29="Doesn't Meet Our Need"),COUNTIFS($C$12:$C29,"Must Have",$D$12:D29,"Doesn't Meet Our Need"),"")</f>
        <v/>
      </c>
      <c r="N29">
        <f>IF(OR(F29="Works With Concerns",F29="Claimed, Not Demonstrated"),COUNTIF($F$12:F29,"Works With Concerns")+COUNTIF($F$12:F29,"Claimed, Not Demonstrated"),"")</f>
        <v/>
      </c>
      <c r="O29">
        <f>IF(AND($C29="Must Have",F29="Doesn't Meet Our Need"),COUNTIFS($C$12:$C29,"Must Have",$F$12:F29,"Doesn't Meet Our Need"),"")</f>
        <v/>
      </c>
      <c r="P29">
        <f>IF(OR(H29="Works With Concerns",H29="Claimed, Not Demonstrated"),COUNTIF($H$12:H29,"Works With Concerns")+COUNTIF($H$12:H29,"Claimed, Not Demonstrated"),"")</f>
        <v/>
      </c>
      <c r="Q29">
        <f>IF(AND($C29="Must Have",H29="Doesn't Meet Our Need"),COUNTIFS($C$12:$C29,"Must Have",$H$12:H29,"Doesn't Meet Our Need"),"")</f>
        <v/>
      </c>
      <c r="R29">
        <f>IF(OR(J29="Works With Concerns",J29="Claimed, Not Demonstrated"),COUNTIF($J$12:J29,"Works With Concerns")+COUNTIF($J$12:J29,"Claimed, Not Demonstrated"),"")</f>
        <v/>
      </c>
      <c r="S29">
        <f>IF(AND($C29="Must Have",J29="Doesn't Meet Our Need"),COUNTIFS($C$12:$C29,"Must Have",$J$12:J29,"Doesn't Meet Our Need"),"")</f>
        <v/>
      </c>
      <c r="T29" t="inlineStr">
        <is>
          <t>Multi-rooftop operations</t>
        </is>
      </c>
      <c r="U29" t="n">
        <v>15</v>
      </c>
    </row>
    <row r="30" ht="58" customHeight="1">
      <c r="A30" s="73" t="n">
        <v>16</v>
      </c>
      <c r="B30" s="34" t="inlineStr">
        <is>
          <r>
            <rPr>
              <rFont val="Arial"/>
              <b val="1"/>
              <color rgb="00101820"/>
              <sz val="11"/>
            </rPr>
            <t>Roles and permissions</t>
          </r>
          <r>
            <t>
</t>
          </r>
          <r>
            <rPr>
              <rFont val="Arial"/>
              <color rgb="0068727D"/>
              <sz val="9"/>
            </rPr>
            <t>What to ask: Can access match the real jobs of salespeople, managers, administrators, group users, and partners?</t>
          </r>
        </is>
      </c>
      <c r="C30" s="74" t="str"/>
      <c r="D30" s="74" t="str"/>
      <c r="E30" s="74" t="str"/>
      <c r="F30" s="74" t="str"/>
      <c r="G30" s="74" t="str"/>
      <c r="H30" s="74" t="str"/>
      <c r="I30" s="74" t="str"/>
      <c r="J30" s="74" t="str"/>
      <c r="K30" s="74" t="str"/>
      <c r="L30">
        <f>IF(OR(D30="Works With Concerns",D30="Claimed, Not Demonstrated"),COUNTIF($D$12:D30,"Works With Concerns")+COUNTIF($D$12:D30,"Claimed, Not Demonstrated"),"")</f>
        <v/>
      </c>
      <c r="M30">
        <f>IF(AND($C30="Must Have",D30="Doesn't Meet Our Need"),COUNTIFS($C$12:$C30,"Must Have",$D$12:D30,"Doesn't Meet Our Need"),"")</f>
        <v/>
      </c>
      <c r="N30">
        <f>IF(OR(F30="Works With Concerns",F30="Claimed, Not Demonstrated"),COUNTIF($F$12:F30,"Works With Concerns")+COUNTIF($F$12:F30,"Claimed, Not Demonstrated"),"")</f>
        <v/>
      </c>
      <c r="O30">
        <f>IF(AND($C30="Must Have",F30="Doesn't Meet Our Need"),COUNTIFS($C$12:$C30,"Must Have",$F$12:F30,"Doesn't Meet Our Need"),"")</f>
        <v/>
      </c>
      <c r="P30">
        <f>IF(OR(H30="Works With Concerns",H30="Claimed, Not Demonstrated"),COUNTIF($H$12:H30,"Works With Concerns")+COUNTIF($H$12:H30,"Claimed, Not Demonstrated"),"")</f>
        <v/>
      </c>
      <c r="Q30">
        <f>IF(AND($C30="Must Have",H30="Doesn't Meet Our Need"),COUNTIFS($C$12:$C30,"Must Have",$H$12:H30,"Doesn't Meet Our Need"),"")</f>
        <v/>
      </c>
      <c r="R30">
        <f>IF(OR(J30="Works With Concerns",J30="Claimed, Not Demonstrated"),COUNTIF($J$12:J30,"Works With Concerns")+COUNTIF($J$12:J30,"Claimed, Not Demonstrated"),"")</f>
        <v/>
      </c>
      <c r="S30">
        <f>IF(AND($C30="Must Have",J30="Doesn't Meet Our Need"),COUNTIFS($C$12:$C30,"Must Have",$J$12:J30,"Doesn't Meet Our Need"),"")</f>
        <v/>
      </c>
      <c r="T30" t="inlineStr">
        <is>
          <t>Roles and permissions</t>
        </is>
      </c>
      <c r="U30" t="n">
        <v>16</v>
      </c>
    </row>
    <row r="31" ht="58" customHeight="1">
      <c r="A31" s="73" t="n">
        <v>17</v>
      </c>
      <c r="B31" s="34" t="inlineStr">
        <is>
          <r>
            <rPr>
              <rFont val="Arial"/>
              <b val="1"/>
              <color rgb="00101820"/>
              <sz val="11"/>
            </rPr>
            <t>Reporting and definitions</t>
          </r>
          <r>
            <t>
</t>
          </r>
          <r>
            <rPr>
              <rFont val="Arial"/>
              <color rgb="0068727D"/>
              <sz val="9"/>
            </rPr>
            <t>What to ask: Can we build the reports we use and trace each number back to its source?</t>
          </r>
        </is>
      </c>
      <c r="C31" s="74" t="str"/>
      <c r="D31" s="74" t="str"/>
      <c r="E31" s="74" t="str"/>
      <c r="F31" s="74" t="str"/>
      <c r="G31" s="74" t="str"/>
      <c r="H31" s="74" t="str"/>
      <c r="I31" s="74" t="str"/>
      <c r="J31" s="74" t="str"/>
      <c r="K31" s="74" t="str"/>
      <c r="L31">
        <f>IF(OR(D31="Works With Concerns",D31="Claimed, Not Demonstrated"),COUNTIF($D$12:D31,"Works With Concerns")+COUNTIF($D$12:D31,"Claimed, Not Demonstrated"),"")</f>
        <v/>
      </c>
      <c r="M31">
        <f>IF(AND($C31="Must Have",D31="Doesn't Meet Our Need"),COUNTIFS($C$12:$C31,"Must Have",$D$12:D31,"Doesn't Meet Our Need"),"")</f>
        <v/>
      </c>
      <c r="N31">
        <f>IF(OR(F31="Works With Concerns",F31="Claimed, Not Demonstrated"),COUNTIF($F$12:F31,"Works With Concerns")+COUNTIF($F$12:F31,"Claimed, Not Demonstrated"),"")</f>
        <v/>
      </c>
      <c r="O31">
        <f>IF(AND($C31="Must Have",F31="Doesn't Meet Our Need"),COUNTIFS($C$12:$C31,"Must Have",$F$12:F31,"Doesn't Meet Our Need"),"")</f>
        <v/>
      </c>
      <c r="P31">
        <f>IF(OR(H31="Works With Concerns",H31="Claimed, Not Demonstrated"),COUNTIF($H$12:H31,"Works With Concerns")+COUNTIF($H$12:H31,"Claimed, Not Demonstrated"),"")</f>
        <v/>
      </c>
      <c r="Q31">
        <f>IF(AND($C31="Must Have",H31="Doesn't Meet Our Need"),COUNTIFS($C$12:$C31,"Must Have",$H$12:H31,"Doesn't Meet Our Need"),"")</f>
        <v/>
      </c>
      <c r="R31">
        <f>IF(OR(J31="Works With Concerns",J31="Claimed, Not Demonstrated"),COUNTIF($J$12:J31,"Works With Concerns")+COUNTIF($J$12:J31,"Claimed, Not Demonstrated"),"")</f>
        <v/>
      </c>
      <c r="S31">
        <f>IF(AND($C31="Must Have",J31="Doesn't Meet Our Need"),COUNTIFS($C$12:$C31,"Must Have",$J$12:J31,"Doesn't Meet Our Need"),"")</f>
        <v/>
      </c>
      <c r="T31" t="inlineStr">
        <is>
          <t>Reporting and definitions</t>
        </is>
      </c>
      <c r="U31" t="n">
        <v>17</v>
      </c>
    </row>
    <row r="32" ht="58" customHeight="1">
      <c r="A32" s="73" t="n">
        <v>18</v>
      </c>
      <c r="B32" s="34" t="inlineStr">
        <is>
          <r>
            <rPr>
              <rFont val="Arial"/>
              <b val="1"/>
              <color rgb="00101820"/>
              <sz val="11"/>
            </rPr>
            <t>Audit trail and corrections</t>
          </r>
          <r>
            <t>
</t>
          </r>
          <r>
            <rPr>
              <rFont val="Arial"/>
              <color rgb="0068727D"/>
              <sz val="9"/>
            </rPr>
            <t>What to ask: Can we see who changed a record and correct mistakes without losing the history?</t>
          </r>
        </is>
      </c>
      <c r="C32" s="74" t="str"/>
      <c r="D32" s="74" t="str"/>
      <c r="E32" s="74" t="str"/>
      <c r="F32" s="74" t="str"/>
      <c r="G32" s="74" t="str"/>
      <c r="H32" s="74" t="str"/>
      <c r="I32" s="74" t="str"/>
      <c r="J32" s="74" t="str"/>
      <c r="K32" s="74" t="str"/>
      <c r="L32">
        <f>IF(OR(D32="Works With Concerns",D32="Claimed, Not Demonstrated"),COUNTIF($D$12:D32,"Works With Concerns")+COUNTIF($D$12:D32,"Claimed, Not Demonstrated"),"")</f>
        <v/>
      </c>
      <c r="M32">
        <f>IF(AND($C32="Must Have",D32="Doesn't Meet Our Need"),COUNTIFS($C$12:$C32,"Must Have",$D$12:D32,"Doesn't Meet Our Need"),"")</f>
        <v/>
      </c>
      <c r="N32">
        <f>IF(OR(F32="Works With Concerns",F32="Claimed, Not Demonstrated"),COUNTIF($F$12:F32,"Works With Concerns")+COUNTIF($F$12:F32,"Claimed, Not Demonstrated"),"")</f>
        <v/>
      </c>
      <c r="O32">
        <f>IF(AND($C32="Must Have",F32="Doesn't Meet Our Need"),COUNTIFS($C$12:$C32,"Must Have",$F$12:F32,"Doesn't Meet Our Need"),"")</f>
        <v/>
      </c>
      <c r="P32">
        <f>IF(OR(H32="Works With Concerns",H32="Claimed, Not Demonstrated"),COUNTIF($H$12:H32,"Works With Concerns")+COUNTIF($H$12:H32,"Claimed, Not Demonstrated"),"")</f>
        <v/>
      </c>
      <c r="Q32">
        <f>IF(AND($C32="Must Have",H32="Doesn't Meet Our Need"),COUNTIFS($C$12:$C32,"Must Have",$H$12:H32,"Doesn't Meet Our Need"),"")</f>
        <v/>
      </c>
      <c r="R32">
        <f>IF(OR(J32="Works With Concerns",J32="Claimed, Not Demonstrated"),COUNTIF($J$12:J32,"Works With Concerns")+COUNTIF($J$12:J32,"Claimed, Not Demonstrated"),"")</f>
        <v/>
      </c>
      <c r="S32">
        <f>IF(AND($C32="Must Have",J32="Doesn't Meet Our Need"),COUNTIFS($C$12:$C32,"Must Have",$J$12:J32,"Doesn't Meet Our Need"),"")</f>
        <v/>
      </c>
      <c r="T32" t="inlineStr">
        <is>
          <t>Audit trail and corrections</t>
        </is>
      </c>
      <c r="U32" t="n">
        <v>18</v>
      </c>
    </row>
    <row r="33" ht="58" customHeight="1">
      <c r="A33" s="73" t="n">
        <v>19</v>
      </c>
      <c r="B33" s="34" t="inlineStr">
        <is>
          <r>
            <rPr>
              <rFont val="Arial"/>
              <b val="1"/>
              <color rgb="00101820"/>
              <sz val="11"/>
            </rPr>
            <t>Security and data handling</t>
          </r>
          <r>
            <t>
</t>
          </r>
          <r>
            <rPr>
              <rFont val="Arial"/>
              <color rgb="0068727D"/>
              <sz val="9"/>
            </rPr>
            <t>What to ask: How are access, sensitive data, exports, and security responsibilities handled?</t>
          </r>
        </is>
      </c>
      <c r="C33" s="74" t="str"/>
      <c r="D33" s="74" t="str"/>
      <c r="E33" s="74" t="str"/>
      <c r="F33" s="74" t="str"/>
      <c r="G33" s="74" t="str"/>
      <c r="H33" s="74" t="str"/>
      <c r="I33" s="74" t="str"/>
      <c r="J33" s="74" t="str"/>
      <c r="K33" s="74" t="str"/>
      <c r="L33">
        <f>IF(OR(D33="Works With Concerns",D33="Claimed, Not Demonstrated"),COUNTIF($D$12:D33,"Works With Concerns")+COUNTIF($D$12:D33,"Claimed, Not Demonstrated"),"")</f>
        <v/>
      </c>
      <c r="M33">
        <f>IF(AND($C33="Must Have",D33="Doesn't Meet Our Need"),COUNTIFS($C$12:$C33,"Must Have",$D$12:D33,"Doesn't Meet Our Need"),"")</f>
        <v/>
      </c>
      <c r="N33">
        <f>IF(OR(F33="Works With Concerns",F33="Claimed, Not Demonstrated"),COUNTIF($F$12:F33,"Works With Concerns")+COUNTIF($F$12:F33,"Claimed, Not Demonstrated"),"")</f>
        <v/>
      </c>
      <c r="O33">
        <f>IF(AND($C33="Must Have",F33="Doesn't Meet Our Need"),COUNTIFS($C$12:$C33,"Must Have",$F$12:F33,"Doesn't Meet Our Need"),"")</f>
        <v/>
      </c>
      <c r="P33">
        <f>IF(OR(H33="Works With Concerns",H33="Claimed, Not Demonstrated"),COUNTIF($H$12:H33,"Works With Concerns")+COUNTIF($H$12:H33,"Claimed, Not Demonstrated"),"")</f>
        <v/>
      </c>
      <c r="Q33">
        <f>IF(AND($C33="Must Have",H33="Doesn't Meet Our Need"),COUNTIFS($C$12:$C33,"Must Have",$H$12:H33,"Doesn't Meet Our Need"),"")</f>
        <v/>
      </c>
      <c r="R33">
        <f>IF(OR(J33="Works With Concerns",J33="Claimed, Not Demonstrated"),COUNTIF($J$12:J33,"Works With Concerns")+COUNTIF($J$12:J33,"Claimed, Not Demonstrated"),"")</f>
        <v/>
      </c>
      <c r="S33">
        <f>IF(AND($C33="Must Have",J33="Doesn't Meet Our Need"),COUNTIFS($C$12:$C33,"Must Have",$J$12:J33,"Doesn't Meet Our Need"),"")</f>
        <v/>
      </c>
      <c r="T33" t="inlineStr">
        <is>
          <t>Security and data handling</t>
        </is>
      </c>
      <c r="U33" t="n">
        <v>19</v>
      </c>
    </row>
    <row r="34" ht="58" customHeight="1">
      <c r="A34" s="73" t="n">
        <v>20</v>
      </c>
      <c r="B34" s="34" t="inlineStr">
        <is>
          <r>
            <rPr>
              <rFont val="Arial"/>
              <b val="1"/>
              <color rgb="00101820"/>
              <sz val="11"/>
            </rPr>
            <t>AI and automation behavior</t>
          </r>
          <r>
            <t>
</t>
          </r>
          <r>
            <rPr>
              <rFont val="Arial"/>
              <color rgb="0068727D"/>
              <sz val="9"/>
            </rPr>
            <t>What to ask: What information does automation or AI use, and how can a person review, override, and correct it?</t>
          </r>
        </is>
      </c>
      <c r="C34" s="74" t="str"/>
      <c r="D34" s="74" t="str"/>
      <c r="E34" s="74" t="str"/>
      <c r="F34" s="74" t="str"/>
      <c r="G34" s="74" t="str"/>
      <c r="H34" s="74" t="str"/>
      <c r="I34" s="74" t="str"/>
      <c r="J34" s="74" t="str"/>
      <c r="K34" s="74" t="str"/>
      <c r="L34">
        <f>IF(OR(D34="Works With Concerns",D34="Claimed, Not Demonstrated"),COUNTIF($D$12:D34,"Works With Concerns")+COUNTIF($D$12:D34,"Claimed, Not Demonstrated"),"")</f>
        <v/>
      </c>
      <c r="M34">
        <f>IF(AND($C34="Must Have",D34="Doesn't Meet Our Need"),COUNTIFS($C$12:$C34,"Must Have",$D$12:D34,"Doesn't Meet Our Need"),"")</f>
        <v/>
      </c>
      <c r="N34">
        <f>IF(OR(F34="Works With Concerns",F34="Claimed, Not Demonstrated"),COUNTIF($F$12:F34,"Works With Concerns")+COUNTIF($F$12:F34,"Claimed, Not Demonstrated"),"")</f>
        <v/>
      </c>
      <c r="O34">
        <f>IF(AND($C34="Must Have",F34="Doesn't Meet Our Need"),COUNTIFS($C$12:$C34,"Must Have",$F$12:F34,"Doesn't Meet Our Need"),"")</f>
        <v/>
      </c>
      <c r="P34">
        <f>IF(OR(H34="Works With Concerns",H34="Claimed, Not Demonstrated"),COUNTIF($H$12:H34,"Works With Concerns")+COUNTIF($H$12:H34,"Claimed, Not Demonstrated"),"")</f>
        <v/>
      </c>
      <c r="Q34">
        <f>IF(AND($C34="Must Have",H34="Doesn't Meet Our Need"),COUNTIFS($C$12:$C34,"Must Have",$H$12:H34,"Doesn't Meet Our Need"),"")</f>
        <v/>
      </c>
      <c r="R34">
        <f>IF(OR(J34="Works With Concerns",J34="Claimed, Not Demonstrated"),COUNTIF($J$12:J34,"Works With Concerns")+COUNTIF($J$12:J34,"Claimed, Not Demonstrated"),"")</f>
        <v/>
      </c>
      <c r="S34">
        <f>IF(AND($C34="Must Have",J34="Doesn't Meet Our Need"),COUNTIFS($C$12:$C34,"Must Have",$J$12:J34,"Doesn't Meet Our Need"),"")</f>
        <v/>
      </c>
      <c r="T34" t="inlineStr">
        <is>
          <t>AI and automation behavior</t>
        </is>
      </c>
      <c r="U34" t="n">
        <v>20</v>
      </c>
    </row>
    <row r="35">
      <c r="A35" s="63" t="inlineStr">
        <is>
          <t>DELIVERY &amp; LONG-TERM OWNERSHIP</t>
        </is>
      </c>
      <c r="B35" s="64" t="n"/>
      <c r="C35" s="64" t="n"/>
      <c r="D35" s="64" t="n"/>
      <c r="E35" s="64" t="n"/>
      <c r="F35" s="64" t="n"/>
      <c r="G35" s="64" t="n"/>
      <c r="H35" s="64" t="n"/>
      <c r="I35" s="64" t="n"/>
      <c r="J35" s="64" t="n"/>
      <c r="K35" s="65" t="n"/>
      <c r="L35">
        <f>IF(OR(D35="Works With Concerns",D35="Claimed, Not Demonstrated"),COUNTIF($D$12:D35,"Works With Concerns")+COUNTIF($D$12:D35,"Claimed, Not Demonstrated"),"")</f>
        <v/>
      </c>
      <c r="M35">
        <f>IF(AND($C35="Must Have",D35="Doesn't Meet Our Need"),COUNTIFS($C$12:$C35,"Must Have",$D$12:D35,"Doesn't Meet Our Need"),"")</f>
        <v/>
      </c>
      <c r="N35">
        <f>IF(OR(F35="Works With Concerns",F35="Claimed, Not Demonstrated"),COUNTIF($F$12:F35,"Works With Concerns")+COUNTIF($F$12:F35,"Claimed, Not Demonstrated"),"")</f>
        <v/>
      </c>
      <c r="O35">
        <f>IF(AND($C35="Must Have",F35="Doesn't Meet Our Need"),COUNTIFS($C$12:$C35,"Must Have",$F$12:F35,"Doesn't Meet Our Need"),"")</f>
        <v/>
      </c>
      <c r="P35">
        <f>IF(OR(H35="Works With Concerns",H35="Claimed, Not Demonstrated"),COUNTIF($H$12:H35,"Works With Concerns")+COUNTIF($H$12:H35,"Claimed, Not Demonstrated"),"")</f>
        <v/>
      </c>
      <c r="Q35">
        <f>IF(AND($C35="Must Have",H35="Doesn't Meet Our Need"),COUNTIFS($C$12:$C35,"Must Have",$H$12:H35,"Doesn't Meet Our Need"),"")</f>
        <v/>
      </c>
      <c r="R35">
        <f>IF(OR(J35="Works With Concerns",J35="Claimed, Not Demonstrated"),COUNTIF($J$12:J35,"Works With Concerns")+COUNTIF($J$12:J35,"Claimed, Not Demonstrated"),"")</f>
        <v/>
      </c>
      <c r="S35">
        <f>IF(AND($C35="Must Have",J35="Doesn't Meet Our Need"),COUNTIFS($C$12:$C35,"Must Have",$J$12:J35,"Doesn't Meet Our Need"),"")</f>
        <v/>
      </c>
    </row>
    <row r="36" ht="58" customHeight="1">
      <c r="A36" s="73" t="n">
        <v>21</v>
      </c>
      <c r="B36" s="34" t="inlineStr">
        <is>
          <r>
            <rPr>
              <rFont val="Arial"/>
              <b val="1"/>
              <color rgb="00101820"/>
              <sz val="11"/>
            </rPr>
            <t>Migration and history</t>
          </r>
          <r>
            <t>
</t>
          </r>
          <r>
            <rPr>
              <rFont val="Arial"/>
              <color rgb="0068727D"/>
              <sz val="9"/>
            </rPr>
            <t>What to ask: What comes over, what stays behind, and how will we verify real customer records before launch?</t>
          </r>
        </is>
      </c>
      <c r="C36" s="74" t="str"/>
      <c r="D36" s="74" t="str"/>
      <c r="E36" s="74" t="str"/>
      <c r="F36" s="74" t="str"/>
      <c r="G36" s="74" t="str"/>
      <c r="H36" s="74" t="str"/>
      <c r="I36" s="74" t="str"/>
      <c r="J36" s="74" t="str"/>
      <c r="K36" s="74" t="str"/>
      <c r="L36">
        <f>IF(OR(D36="Works With Concerns",D36="Claimed, Not Demonstrated"),COUNTIF($D$12:D36,"Works With Concerns")+COUNTIF($D$12:D36,"Claimed, Not Demonstrated"),"")</f>
        <v/>
      </c>
      <c r="M36">
        <f>IF(AND($C36="Must Have",D36="Doesn't Meet Our Need"),COUNTIFS($C$12:$C36,"Must Have",$D$12:D36,"Doesn't Meet Our Need"),"")</f>
        <v/>
      </c>
      <c r="N36">
        <f>IF(OR(F36="Works With Concerns",F36="Claimed, Not Demonstrated"),COUNTIF($F$12:F36,"Works With Concerns")+COUNTIF($F$12:F36,"Claimed, Not Demonstrated"),"")</f>
        <v/>
      </c>
      <c r="O36">
        <f>IF(AND($C36="Must Have",F36="Doesn't Meet Our Need"),COUNTIFS($C$12:$C36,"Must Have",$F$12:F36,"Doesn't Meet Our Need"),"")</f>
        <v/>
      </c>
      <c r="P36">
        <f>IF(OR(H36="Works With Concerns",H36="Claimed, Not Demonstrated"),COUNTIF($H$12:H36,"Works With Concerns")+COUNTIF($H$12:H36,"Claimed, Not Demonstrated"),"")</f>
        <v/>
      </c>
      <c r="Q36">
        <f>IF(AND($C36="Must Have",H36="Doesn't Meet Our Need"),COUNTIFS($C$12:$C36,"Must Have",$H$12:H36,"Doesn't Meet Our Need"),"")</f>
        <v/>
      </c>
      <c r="R36">
        <f>IF(OR(J36="Works With Concerns",J36="Claimed, Not Demonstrated"),COUNTIF($J$12:J36,"Works With Concerns")+COUNTIF($J$12:J36,"Claimed, Not Demonstrated"),"")</f>
        <v/>
      </c>
      <c r="S36">
        <f>IF(AND($C36="Must Have",J36="Doesn't Meet Our Need"),COUNTIFS($C$12:$C36,"Must Have",$J$12:J36,"Doesn't Meet Our Need"),"")</f>
        <v/>
      </c>
      <c r="T36" t="inlineStr">
        <is>
          <t>Migration and history</t>
        </is>
      </c>
      <c r="U36" t="n">
        <v>21</v>
      </c>
    </row>
    <row r="37" ht="58" customHeight="1">
      <c r="A37" s="73" t="n">
        <v>22</v>
      </c>
      <c r="B37" s="34" t="inlineStr">
        <is>
          <r>
            <rPr>
              <rFont val="Arial"/>
              <b val="1"/>
              <color rgb="00101820"/>
              <sz val="11"/>
            </rPr>
            <t>Implementation and training</t>
          </r>
          <r>
            <t>
</t>
          </r>
          <r>
            <rPr>
              <rFont val="Arial"/>
              <color rgb="0068727D"/>
              <sz val="9"/>
            </rPr>
            <t>What to ask: What are the milestones, dealer responsibilities, training, and go-live requirements?</t>
          </r>
        </is>
      </c>
      <c r="C37" s="74" t="str"/>
      <c r="D37" s="74" t="str"/>
      <c r="E37" s="74" t="str"/>
      <c r="F37" s="74" t="str"/>
      <c r="G37" s="74" t="str"/>
      <c r="H37" s="74" t="str"/>
      <c r="I37" s="74" t="str"/>
      <c r="J37" s="74" t="str"/>
      <c r="K37" s="74" t="str"/>
      <c r="L37">
        <f>IF(OR(D37="Works With Concerns",D37="Claimed, Not Demonstrated"),COUNTIF($D$12:D37,"Works With Concerns")+COUNTIF($D$12:D37,"Claimed, Not Demonstrated"),"")</f>
        <v/>
      </c>
      <c r="M37">
        <f>IF(AND($C37="Must Have",D37="Doesn't Meet Our Need"),COUNTIFS($C$12:$C37,"Must Have",$D$12:D37,"Doesn't Meet Our Need"),"")</f>
        <v/>
      </c>
      <c r="N37">
        <f>IF(OR(F37="Works With Concerns",F37="Claimed, Not Demonstrated"),COUNTIF($F$12:F37,"Works With Concerns")+COUNTIF($F$12:F37,"Claimed, Not Demonstrated"),"")</f>
        <v/>
      </c>
      <c r="O37">
        <f>IF(AND($C37="Must Have",F37="Doesn't Meet Our Need"),COUNTIFS($C$12:$C37,"Must Have",$F$12:F37,"Doesn't Meet Our Need"),"")</f>
        <v/>
      </c>
      <c r="P37">
        <f>IF(OR(H37="Works With Concerns",H37="Claimed, Not Demonstrated"),COUNTIF($H$12:H37,"Works With Concerns")+COUNTIF($H$12:H37,"Claimed, Not Demonstrated"),"")</f>
        <v/>
      </c>
      <c r="Q37">
        <f>IF(AND($C37="Must Have",H37="Doesn't Meet Our Need"),COUNTIFS($C$12:$C37,"Must Have",$H$12:H37,"Doesn't Meet Our Need"),"")</f>
        <v/>
      </c>
      <c r="R37">
        <f>IF(OR(J37="Works With Concerns",J37="Claimed, Not Demonstrated"),COUNTIF($J$12:J37,"Works With Concerns")+COUNTIF($J$12:J37,"Claimed, Not Demonstrated"),"")</f>
        <v/>
      </c>
      <c r="S37">
        <f>IF(AND($C37="Must Have",J37="Doesn't Meet Our Need"),COUNTIFS($C$12:$C37,"Must Have",$J$12:J37,"Doesn't Meet Our Need"),"")</f>
        <v/>
      </c>
      <c r="T37" t="inlineStr">
        <is>
          <t>Implementation and training</t>
        </is>
      </c>
      <c r="U37" t="n">
        <v>22</v>
      </c>
    </row>
    <row r="38" ht="58" customHeight="1">
      <c r="A38" s="73" t="n">
        <v>23</v>
      </c>
      <c r="B38" s="34" t="inlineStr">
        <is>
          <r>
            <rPr>
              <rFont val="Arial"/>
              <b val="1"/>
              <color rgb="00101820"/>
              <sz val="11"/>
            </rPr>
            <t>Support and failure ownership</t>
          </r>
          <r>
            <t>
</t>
          </r>
          <r>
            <rPr>
              <rFont val="Arial"/>
              <color rgb="0068727D"/>
              <sz val="9"/>
            </rPr>
            <t>What to ask: When two vendors are involved, who owns the problem until the dealership is operating again?</t>
          </r>
        </is>
      </c>
      <c r="C38" s="74" t="str"/>
      <c r="D38" s="74" t="str"/>
      <c r="E38" s="74" t="str"/>
      <c r="F38" s="74" t="str"/>
      <c r="G38" s="74" t="str"/>
      <c r="H38" s="74" t="str"/>
      <c r="I38" s="74" t="str"/>
      <c r="J38" s="74" t="str"/>
      <c r="K38" s="74" t="str"/>
      <c r="L38">
        <f>IF(OR(D38="Works With Concerns",D38="Claimed, Not Demonstrated"),COUNTIF($D$12:D38,"Works With Concerns")+COUNTIF($D$12:D38,"Claimed, Not Demonstrated"),"")</f>
        <v/>
      </c>
      <c r="M38">
        <f>IF(AND($C38="Must Have",D38="Doesn't Meet Our Need"),COUNTIFS($C$12:$C38,"Must Have",$D$12:D38,"Doesn't Meet Our Need"),"")</f>
        <v/>
      </c>
      <c r="N38">
        <f>IF(OR(F38="Works With Concerns",F38="Claimed, Not Demonstrated"),COUNTIF($F$12:F38,"Works With Concerns")+COUNTIF($F$12:F38,"Claimed, Not Demonstrated"),"")</f>
        <v/>
      </c>
      <c r="O38">
        <f>IF(AND($C38="Must Have",F38="Doesn't Meet Our Need"),COUNTIFS($C$12:$C38,"Must Have",$F$12:F38,"Doesn't Meet Our Need"),"")</f>
        <v/>
      </c>
      <c r="P38">
        <f>IF(OR(H38="Works With Concerns",H38="Claimed, Not Demonstrated"),COUNTIF($H$12:H38,"Works With Concerns")+COUNTIF($H$12:H38,"Claimed, Not Demonstrated"),"")</f>
        <v/>
      </c>
      <c r="Q38">
        <f>IF(AND($C38="Must Have",H38="Doesn't Meet Our Need"),COUNTIFS($C$12:$C38,"Must Have",$H$12:H38,"Doesn't Meet Our Need"),"")</f>
        <v/>
      </c>
      <c r="R38">
        <f>IF(OR(J38="Works With Concerns",J38="Claimed, Not Demonstrated"),COUNTIF($J$12:J38,"Works With Concerns")+COUNTIF($J$12:J38,"Claimed, Not Demonstrated"),"")</f>
        <v/>
      </c>
      <c r="S38">
        <f>IF(AND($C38="Must Have",J38="Doesn't Meet Our Need"),COUNTIFS($C$12:$C38,"Must Have",$J$12:J38,"Doesn't Meet Our Need"),"")</f>
        <v/>
      </c>
      <c r="T38" t="inlineStr">
        <is>
          <t>Support and failure ownership</t>
        </is>
      </c>
      <c r="U38" t="n">
        <v>23</v>
      </c>
    </row>
    <row r="39" ht="58" customHeight="1">
      <c r="A39" s="73" t="n">
        <v>24</v>
      </c>
      <c r="B39" s="34" t="inlineStr">
        <is>
          <r>
            <rPr>
              <rFont val="Arial"/>
              <b val="1"/>
              <color rgb="00101820"/>
              <sz val="11"/>
            </rPr>
            <t>Commercial and roadmap commitments</t>
          </r>
          <r>
            <t>
</t>
          </r>
          <r>
            <rPr>
              <rFont val="Arial"/>
              <color rgb="0068727D"/>
              <sz val="9"/>
            </rPr>
            <t>What to ask: Which capabilities are included now, what costs extra, and what promises will be put in writing?</t>
          </r>
        </is>
      </c>
      <c r="C39" s="74" t="str"/>
      <c r="D39" s="74" t="str"/>
      <c r="E39" s="74" t="str"/>
      <c r="F39" s="74" t="str"/>
      <c r="G39" s="74" t="str"/>
      <c r="H39" s="74" t="str"/>
      <c r="I39" s="74" t="str"/>
      <c r="J39" s="74" t="str"/>
      <c r="K39" s="74" t="str"/>
      <c r="L39">
        <f>IF(OR(D39="Works With Concerns",D39="Claimed, Not Demonstrated"),COUNTIF($D$12:D39,"Works With Concerns")+COUNTIF($D$12:D39,"Claimed, Not Demonstrated"),"")</f>
        <v/>
      </c>
      <c r="M39">
        <f>IF(AND($C39="Must Have",D39="Doesn't Meet Our Need"),COUNTIFS($C$12:$C39,"Must Have",$D$12:D39,"Doesn't Meet Our Need"),"")</f>
        <v/>
      </c>
      <c r="N39">
        <f>IF(OR(F39="Works With Concerns",F39="Claimed, Not Demonstrated"),COUNTIF($F$12:F39,"Works With Concerns")+COUNTIF($F$12:F39,"Claimed, Not Demonstrated"),"")</f>
        <v/>
      </c>
      <c r="O39">
        <f>IF(AND($C39="Must Have",F39="Doesn't Meet Our Need"),COUNTIFS($C$12:$C39,"Must Have",$F$12:F39,"Doesn't Meet Our Need"),"")</f>
        <v/>
      </c>
      <c r="P39">
        <f>IF(OR(H39="Works With Concerns",H39="Claimed, Not Demonstrated"),COUNTIF($H$12:H39,"Works With Concerns")+COUNTIF($H$12:H39,"Claimed, Not Demonstrated"),"")</f>
        <v/>
      </c>
      <c r="Q39">
        <f>IF(AND($C39="Must Have",H39="Doesn't Meet Our Need"),COUNTIFS($C$12:$C39,"Must Have",$H$12:H39,"Doesn't Meet Our Need"),"")</f>
        <v/>
      </c>
      <c r="R39">
        <f>IF(OR(J39="Works With Concerns",J39="Claimed, Not Demonstrated"),COUNTIF($J$12:J39,"Works With Concerns")+COUNTIF($J$12:J39,"Claimed, Not Demonstrated"),"")</f>
        <v/>
      </c>
      <c r="S39">
        <f>IF(AND($C39="Must Have",J39="Doesn't Meet Our Need"),COUNTIFS($C$12:$C39,"Must Have",$J$12:J39,"Doesn't Meet Our Need"),"")</f>
        <v/>
      </c>
      <c r="T39" t="inlineStr">
        <is>
          <t>Commercial and roadmap commitments</t>
        </is>
      </c>
      <c r="U39" t="n">
        <v>24</v>
      </c>
    </row>
    <row r="40">
      <c r="A40" s="39" t="n"/>
      <c r="B40" s="39" t="n"/>
      <c r="C40" s="39" t="n"/>
      <c r="D40" s="39" t="n"/>
      <c r="E40" s="39" t="n"/>
      <c r="F40" s="39" t="n"/>
      <c r="G40" s="39" t="n"/>
      <c r="H40" s="39" t="n"/>
      <c r="I40" s="39" t="n"/>
      <c r="J40" s="39" t="n"/>
      <c r="K40" s="39" t="n"/>
      <c r="L40">
        <f>IF(OR(D40="Works With Concerns",D40="Claimed, Not Demonstrated"),COUNTIF($D$12:D40,"Works With Concerns")+COUNTIF($D$12:D40,"Claimed, Not Demonstrated"),"")</f>
        <v/>
      </c>
      <c r="M40">
        <f>IF(AND($C40="Must Have",D40="Doesn't Meet Our Need"),COUNTIFS($C$12:$C40,"Must Have",$D$12:D40,"Doesn't Meet Our Need"),"")</f>
        <v/>
      </c>
      <c r="N40">
        <f>IF(OR(F40="Works With Concerns",F40="Claimed, Not Demonstrated"),COUNTIF($F$12:F40,"Works With Concerns")+COUNTIF($F$12:F40,"Claimed, Not Demonstrated"),"")</f>
        <v/>
      </c>
      <c r="O40">
        <f>IF(AND($C40="Must Have",F40="Doesn't Meet Our Need"),COUNTIFS($C$12:$C40,"Must Have",$F$12:F40,"Doesn't Meet Our Need"),"")</f>
        <v/>
      </c>
      <c r="P40">
        <f>IF(OR(H40="Works With Concerns",H40="Claimed, Not Demonstrated"),COUNTIF($H$12:H40,"Works With Concerns")+COUNTIF($H$12:H40,"Claimed, Not Demonstrated"),"")</f>
        <v/>
      </c>
      <c r="Q40">
        <f>IF(AND($C40="Must Have",H40="Doesn't Meet Our Need"),COUNTIFS($C$12:$C40,"Must Have",$H$12:H40,"Doesn't Meet Our Need"),"")</f>
        <v/>
      </c>
      <c r="R40">
        <f>IF(OR(J40="Works With Concerns",J40="Claimed, Not Demonstrated"),COUNTIF($J$12:J40,"Works With Concerns")+COUNTIF($J$12:J40,"Claimed, Not Demonstrated"),"")</f>
        <v/>
      </c>
      <c r="S40">
        <f>IF(AND($C40="Must Have",J40="Doesn't Meet Our Need"),COUNTIFS($C$12:$C40,"Must Have",$J$12:J40,"Doesn't Meet Our Need"),"")</f>
        <v/>
      </c>
    </row>
  </sheetData>
  <sheetProtection selectLockedCells="0" selectUnlockedCells="0" sheet="1" objects="0" insertRows="1" insertHyperlinks="1" autoFilter="1" scenarios="0" formatColumns="1" deleteColumns="1" insertColumns="1" pivotTables="1" deleteRows="1" formatCells="1" formatRows="1" sort="1"/>
  <mergeCells count="16">
    <mergeCell ref="A10:C10"/>
    <mergeCell ref="A12:K12"/>
    <mergeCell ref="D10:E10"/>
    <mergeCell ref="A21:K21"/>
    <mergeCell ref="F10:G10"/>
    <mergeCell ref="F5:H9"/>
    <mergeCell ref="H10:I10"/>
    <mergeCell ref="J10:K10"/>
    <mergeCell ref="A2:K2"/>
    <mergeCell ref="F4:H4"/>
    <mergeCell ref="D4:E4"/>
    <mergeCell ref="A35:K35"/>
    <mergeCell ref="A28:K28"/>
    <mergeCell ref="I4:K4"/>
    <mergeCell ref="I5:K9"/>
    <mergeCell ref="D5:E9"/>
  </mergeCells>
  <conditionalFormatting sqref="D13:D39">
    <cfRule type="expression" priority="1" dxfId="40">
      <formula>D13="Showed It"</formula>
    </cfRule>
    <cfRule type="expression" priority="2" dxfId="41">
      <formula>D13="Works With Concerns"</formula>
    </cfRule>
    <cfRule type="expression" priority="3" dxfId="42">
      <formula>D13="Claimed, Not Demonstrated"</formula>
    </cfRule>
    <cfRule type="expression" priority="4" dxfId="43">
      <formula>D13="Doesn't Meet Our Need"</formula>
    </cfRule>
    <cfRule type="expression" priority="5" dxfId="44">
      <formula>D13="Doesn't Apply"</formula>
    </cfRule>
  </conditionalFormatting>
  <conditionalFormatting sqref="F13:F39">
    <cfRule type="expression" priority="6" dxfId="40">
      <formula>F13="Showed It"</formula>
    </cfRule>
    <cfRule type="expression" priority="7" dxfId="41">
      <formula>F13="Works With Concerns"</formula>
    </cfRule>
    <cfRule type="expression" priority="8" dxfId="42">
      <formula>F13="Claimed, Not Demonstrated"</formula>
    </cfRule>
    <cfRule type="expression" priority="9" dxfId="43">
      <formula>F13="Doesn't Meet Our Need"</formula>
    </cfRule>
    <cfRule type="expression" priority="10" dxfId="44">
      <formula>F13="Doesn't Apply"</formula>
    </cfRule>
  </conditionalFormatting>
  <conditionalFormatting sqref="H13:H39">
    <cfRule type="expression" priority="11" dxfId="40">
      <formula>H13="Showed It"</formula>
    </cfRule>
    <cfRule type="expression" priority="12" dxfId="41">
      <formula>H13="Works With Concerns"</formula>
    </cfRule>
    <cfRule type="expression" priority="13" dxfId="42">
      <formula>H13="Claimed, Not Demonstrated"</formula>
    </cfRule>
    <cfRule type="expression" priority="14" dxfId="43">
      <formula>H13="Doesn't Meet Our Need"</formula>
    </cfRule>
    <cfRule type="expression" priority="15" dxfId="44">
      <formula>H13="Doesn't Apply"</formula>
    </cfRule>
  </conditionalFormatting>
  <conditionalFormatting sqref="J13:J39">
    <cfRule type="expression" priority="16" dxfId="40">
      <formula>J13="Showed It"</formula>
    </cfRule>
    <cfRule type="expression" priority="17" dxfId="41">
      <formula>J13="Works With Concerns"</formula>
    </cfRule>
    <cfRule type="expression" priority="18" dxfId="42">
      <formula>J13="Claimed, Not Demonstrated"</formula>
    </cfRule>
    <cfRule type="expression" priority="19" dxfId="43">
      <formula>J13="Doesn't Meet Our Need"</formula>
    </cfRule>
    <cfRule type="expression" priority="20" dxfId="44">
      <formula>J13="Doesn't Apply"</formula>
    </cfRule>
  </conditionalFormatting>
  <dataValidations count="2">
    <dataValidation sqref="C13 C14 C15 C16 C17 C18 C19 C20 C22 C23 C24 C25 C26 C27 C29 C30 C31 C32 C33 C34 C36 C37 C38 C39" showDropDown="0" showInputMessage="0" showErrorMessage="0" allowBlank="1" type="list">
      <formula1>"Must Have,Important,Nice to Have,Doesn't Apply"</formula1>
    </dataValidation>
    <dataValidation sqref="D13 D14 D15 D16 D17 D18 D19 D20 D22 D23 D24 D25 D26 D27 D29 D30 D31 D32 D33 D34 D36 D37 D38 D39 F13 F14 F15 F16 F17 F18 F19 F20 F22 F23 F24 F25 F26 F27 F29 F30 F31 F32 F33 F34 F36 F37 F38 F39 H13 H14 H15 H16 H17 H18 H19 H20 H22 H23 H24 H25 H26 H27 H29 H30 H31 H32 H33 H34 H36 H37 H38 H39 J13 J14 J15 J16 J17 J18 J19 J20 J22 J23 J24 J25 J26 J27 J29 J30 J31 J32 J33 J34 J36 J37 J38 J39" showDropDown="0" showInputMessage="0" showErrorMessage="0" allowBlank="1" type="list">
      <formula1>"Showed It,Works With Concerns,Claimed, Not Demonstrated,Doesn't Meet Our Need,Doesn't Apply"</formula1>
    </dataValidation>
  </dataValidations>
  <pageMargins left="0.25" right="0.25" top="0.5" bottom="0.5" header="0.3" footer="0.3"/>
  <pageSetup orientation="landscape" fitToHeight="0" fitToWidth="1"/>
</worksheet>
</file>

<file path=xl/worksheets/sheet2.xml><?xml version="1.0" encoding="utf-8"?>
<worksheet xmlns="http://schemas.openxmlformats.org/spreadsheetml/2006/main">
  <sheetPr>
    <tabColor rgb="FF2864DC"/>
    <outlinePr summaryBelow="1" summaryRight="1"/>
    <pageSetUpPr fitToPage="1"/>
  </sheetPr>
  <dimension ref="A1:O15"/>
  <sheetViews>
    <sheetView showGridLines="0" zoomScale="80" workbookViewId="0">
      <pane xSplit="3" ySplit="7" topLeftCell="D8" activePane="bottomRight" state="frozen"/>
      <selection pane="topRight" activeCell="A1" sqref="A1"/>
      <selection pane="bottomLeft" activeCell="A1" sqref="A1"/>
      <selection pane="bottomRight" activeCell="A1" sqref="A1"/>
    </sheetView>
  </sheetViews>
  <sheetFormatPr baseColWidth="8" defaultRowHeight="15"/>
  <cols>
    <col width="27" customWidth="1" min="1" max="1"/>
    <col width="48" customWidth="1" min="2" max="2"/>
    <col width="43" customWidth="1" min="3" max="3"/>
    <col width="16" customWidth="1" min="4" max="4"/>
    <col width="25" customWidth="1" min="5" max="5"/>
    <col width="16" customWidth="1" min="6" max="6"/>
    <col width="25" customWidth="1" min="7" max="7"/>
    <col width="16" customWidth="1" min="8" max="8"/>
    <col width="25" customWidth="1" min="9" max="9"/>
    <col width="16" customWidth="1" min="10" max="10"/>
    <col width="25" customWidth="1" min="11" max="11"/>
    <col hidden="1" width="13" customWidth="1" min="12" max="12"/>
    <col hidden="1" width="13" customWidth="1" min="13" max="13"/>
    <col hidden="1" width="13" customWidth="1" min="14" max="14"/>
    <col hidden="1" width="13" customWidth="1" min="15" max="15"/>
  </cols>
  <sheetData>
    <row r="1">
      <c r="A1" s="2" t="n"/>
      <c r="B1" s="2" t="n"/>
      <c r="C1" s="2" t="n"/>
      <c r="D1" s="2" t="n"/>
      <c r="E1" s="2" t="n"/>
      <c r="F1" s="2" t="n"/>
      <c r="G1" s="2" t="n"/>
      <c r="H1" s="2" t="n"/>
      <c r="I1" s="2" t="n"/>
      <c r="J1" s="2" t="n"/>
      <c r="K1" s="2" t="n"/>
    </row>
    <row r="2">
      <c r="A2" s="3" t="inlineStr">
        <is>
          <t>DEMO DAY</t>
        </is>
      </c>
    </row>
    <row r="3">
      <c r="A3" s="4" t="n"/>
      <c r="B3" s="4" t="n"/>
      <c r="C3" s="4" t="n"/>
      <c r="D3" s="4" t="n"/>
      <c r="E3" s="4" t="n"/>
      <c r="F3" s="4" t="n"/>
      <c r="G3" s="4" t="n"/>
      <c r="H3" s="4" t="n"/>
      <c r="I3" s="4" t="n"/>
      <c r="J3" s="4" t="n"/>
      <c r="K3" s="4" t="n"/>
    </row>
    <row r="4" ht="32" customHeight="1">
      <c r="A4" s="99" t="inlineStr">
        <is>
          <t>Run the same five scenarios with every CRM. Record what they actually demonstrate — not what they say is possible.</t>
        </is>
      </c>
      <c r="D4" s="75">
        <f>'CRM Comparison'!$B$6</f>
        <v/>
      </c>
      <c r="E4" s="64" t="n"/>
      <c r="F4" s="77">
        <f>'CRM Comparison'!$B$7</f>
        <v/>
      </c>
      <c r="G4" s="64" t="n"/>
      <c r="H4" s="77">
        <f>'CRM Comparison'!$B$8</f>
        <v/>
      </c>
      <c r="I4" s="64" t="n"/>
      <c r="J4" s="78">
        <f>'CRM Comparison'!$B$9</f>
        <v/>
      </c>
      <c r="K4" s="65" t="n"/>
    </row>
    <row r="5">
      <c r="A5" s="100" t="inlineStr">
        <is>
          <t>Use the same result definitions as CRM Comparison.</t>
        </is>
      </c>
      <c r="D5" s="2" t="n"/>
      <c r="E5" s="2" t="n"/>
      <c r="F5" s="2" t="n"/>
      <c r="G5" s="2" t="n"/>
      <c r="H5" s="2" t="n"/>
      <c r="I5" s="2" t="n"/>
      <c r="J5" s="2" t="n"/>
      <c r="K5" s="2" t="n"/>
    </row>
    <row r="6">
      <c r="A6" s="69" t="inlineStr">
        <is>
          <t>Yellow cells are for your input.</t>
        </is>
      </c>
      <c r="D6" s="2" t="n"/>
      <c r="E6" s="2" t="n"/>
      <c r="F6" s="2" t="n"/>
      <c r="G6" s="2" t="n"/>
      <c r="H6" s="2" t="n"/>
      <c r="I6" s="2" t="n"/>
      <c r="J6" s="2" t="n"/>
      <c r="K6" s="2" t="n"/>
    </row>
    <row r="7">
      <c r="A7" s="26" t="inlineStr">
        <is>
          <t>SCENARIO</t>
        </is>
      </c>
      <c r="B7" s="27" t="inlineStr">
        <is>
          <t>WHAT TO HAVE THEM DO</t>
        </is>
      </c>
      <c r="C7" s="27" t="inlineStr">
        <is>
          <t>WHAT TO WATCH FOR</t>
        </is>
      </c>
      <c r="D7" s="27" t="inlineStr">
        <is>
          <t>RESULT</t>
        </is>
      </c>
      <c r="E7" s="27" t="inlineStr">
        <is>
          <t>NOTES</t>
        </is>
      </c>
      <c r="F7" s="27" t="inlineStr">
        <is>
          <t>RESULT</t>
        </is>
      </c>
      <c r="G7" s="27" t="inlineStr">
        <is>
          <t>NOTES</t>
        </is>
      </c>
      <c r="H7" s="27" t="inlineStr">
        <is>
          <t>RESULT</t>
        </is>
      </c>
      <c r="I7" s="27" t="inlineStr">
        <is>
          <t>NOTES</t>
        </is>
      </c>
      <c r="J7" s="27" t="inlineStr">
        <is>
          <t>RESULT</t>
        </is>
      </c>
      <c r="K7" s="28" t="inlineStr">
        <is>
          <t>NOTES</t>
        </is>
      </c>
    </row>
    <row r="8" ht="112" customHeight="1">
      <c r="A8" s="34" t="inlineStr">
        <is>
          <t>A — 15-Minute Customer Journey</t>
        </is>
      </c>
      <c r="B8" s="54" t="inlineStr">
        <is>
          <t>Start with an existing service customer who submits a new vehicle lead using changed contact information. Follow matching, assignment, response timing, contact, text reply, appointment, showroom handoff, digital retail where applicable, desking / first pencil, a meaningful deal change, sale, and management review.</t>
        </is>
      </c>
      <c r="C8" s="54" t="inlineStr">
        <is>
          <t>Watch customer matching, duplicates, history, timing, ownership, communications, the digital-to-showroom handoff, what carries into desking, re-entry, and final reporting.</t>
        </is>
      </c>
      <c r="D8" s="74" t="str"/>
      <c r="E8" s="74" t="str"/>
      <c r="F8" s="74" t="str"/>
      <c r="G8" s="74" t="str"/>
      <c r="H8" s="74" t="str"/>
      <c r="I8" s="74" t="str"/>
      <c r="J8" s="74" t="str"/>
      <c r="K8" s="74" t="str"/>
      <c r="L8">
        <f>IF(OR(D8="Works With Concerns",D8="Claimed, Not Demonstrated",D8="Doesn't Meet Our Need"),COUNTIF($D$8:D8,"Works With Concerns")+COUNTIF($D$8:D8,"Claimed, Not Demonstrated")+COUNTIF($D$8:D8,"Doesn't Meet Our Need"),"")</f>
        <v/>
      </c>
      <c r="M8">
        <f>IF(OR(F8="Works With Concerns",F8="Claimed, Not Demonstrated",F8="Doesn't Meet Our Need"),COUNTIF($F$8:F8,"Works With Concerns")+COUNTIF($F$8:F8,"Claimed, Not Demonstrated")+COUNTIF($F$8:F8,"Doesn't Meet Our Need"),"")</f>
        <v/>
      </c>
      <c r="N8">
        <f>IF(OR(H8="Works With Concerns",H8="Claimed, Not Demonstrated",H8="Doesn't Meet Our Need"),COUNTIF($H$8:H8,"Works With Concerns")+COUNTIF($H$8:H8,"Claimed, Not Demonstrated")+COUNTIF($H$8:H8,"Doesn't Meet Our Need"),"")</f>
        <v/>
      </c>
      <c r="O8">
        <f>IF(OR(J8="Works With Concerns",J8="Claimed, Not Demonstrated",J8="Doesn't Meet Our Need"),COUNTIF($J$8:J8,"Works With Concerns")+COUNTIF($J$8:J8,"Claimed, Not Demonstrated")+COUNTIF($J$8:J8,"Doesn't Meet Our Need"),"")</f>
        <v/>
      </c>
    </row>
    <row r="9" ht="112" customHeight="1">
      <c r="A9" s="34" t="inlineStr">
        <is>
          <t>B — Integration Says Success, But Result Is Wrong</t>
        </is>
      </c>
      <c r="B9" s="54" t="inlineStr">
        <is>
          <t>Use a connected record that reports success even though a field is wrong, late, or produces the wrong business result. Trace it from source to CRM, then correct and retry it.</t>
        </is>
      </c>
      <c r="C9" s="54" t="inlineStr">
        <is>
          <t>Watch detection, alerts, ownership, correction, reconciliation, and whether the final CRM record is actually right.</t>
        </is>
      </c>
      <c r="D9" s="74" t="str"/>
      <c r="E9" s="74" t="str"/>
      <c r="F9" s="74" t="str"/>
      <c r="G9" s="74" t="str"/>
      <c r="H9" s="74" t="str"/>
      <c r="I9" s="74" t="str"/>
      <c r="J9" s="74" t="str"/>
      <c r="K9" s="74" t="str"/>
      <c r="L9">
        <f>IF(OR(D9="Works With Concerns",D9="Claimed, Not Demonstrated",D9="Doesn't Meet Our Need"),COUNTIF($D$8:D9,"Works With Concerns")+COUNTIF($D$8:D9,"Claimed, Not Demonstrated")+COUNTIF($D$8:D9,"Doesn't Meet Our Need"),"")</f>
        <v/>
      </c>
      <c r="M9">
        <f>IF(OR(F9="Works With Concerns",F9="Claimed, Not Demonstrated",F9="Doesn't Meet Our Need"),COUNTIF($F$8:F9,"Works With Concerns")+COUNTIF($F$8:F9,"Claimed, Not Demonstrated")+COUNTIF($F$8:F9,"Doesn't Meet Our Need"),"")</f>
        <v/>
      </c>
      <c r="N9">
        <f>IF(OR(H9="Works With Concerns",H9="Claimed, Not Demonstrated",H9="Doesn't Meet Our Need"),COUNTIF($H$8:H9,"Works With Concerns")+COUNTIF($H$8:H9,"Claimed, Not Demonstrated")+COUNTIF($H$8:H9,"Doesn't Meet Our Need"),"")</f>
        <v/>
      </c>
      <c r="O9">
        <f>IF(OR(J9="Works With Concerns",J9="Claimed, Not Demonstrated",J9="Doesn't Meet Our Need"),COUNTIF($J$8:J9,"Works With Concerns")+COUNTIF($J$8:J9,"Claimed, Not Demonstrated")+COUNTIF($J$8:J9,"Doesn't Meet Our Need"),"")</f>
        <v/>
      </c>
    </row>
    <row r="10" ht="112" customHeight="1">
      <c r="A10" s="34" t="inlineStr">
        <is>
          <t>C — Same Name, Different Customer</t>
        </is>
      </c>
      <c r="B10" s="54" t="inlineStr">
        <is>
          <t>Create two separate customers named Juan Rodriguez with different contact details, vehicles, and histories. Search, match, update, communicate, test automation or AI, and correct a mistaken action.</t>
        </is>
      </c>
      <c r="C10" s="54" t="inlineStr">
        <is>
          <t>Watch duplicate controls, wrong-customer risk, separate identities, correction, and audit history.</t>
        </is>
      </c>
      <c r="D10" s="74" t="str"/>
      <c r="E10" s="74" t="str"/>
      <c r="F10" s="74" t="str"/>
      <c r="G10" s="74" t="str"/>
      <c r="H10" s="74" t="str"/>
      <c r="I10" s="74" t="str"/>
      <c r="J10" s="74" t="str"/>
      <c r="K10" s="74" t="str"/>
      <c r="L10">
        <f>IF(OR(D10="Works With Concerns",D10="Claimed, Not Demonstrated",D10="Doesn't Meet Our Need"),COUNTIF($D$8:D10,"Works With Concerns")+COUNTIF($D$8:D10,"Claimed, Not Demonstrated")+COUNTIF($D$8:D10,"Doesn't Meet Our Need"),"")</f>
        <v/>
      </c>
      <c r="M10">
        <f>IF(OR(F10="Works With Concerns",F10="Claimed, Not Demonstrated",F10="Doesn't Meet Our Need"),COUNTIF($F$8:F10,"Works With Concerns")+COUNTIF($F$8:F10,"Claimed, Not Demonstrated")+COUNTIF($F$8:F10,"Doesn't Meet Our Need"),"")</f>
        <v/>
      </c>
      <c r="N10">
        <f>IF(OR(H10="Works With Concerns",H10="Claimed, Not Demonstrated",H10="Doesn't Meet Our Need"),COUNTIF($H$8:H10,"Works With Concerns")+COUNTIF($H$8:H10,"Claimed, Not Demonstrated")+COUNTIF($H$8:H10,"Doesn't Meet Our Need"),"")</f>
        <v/>
      </c>
      <c r="O10">
        <f>IF(OR(J10="Works With Concerns",J10="Claimed, Not Demonstrated",J10="Doesn't Meet Our Need"),COUNTIF($J$8:J10,"Works With Concerns")+COUNTIF($J$8:J10,"Claimed, Not Demonstrated")+COUNTIF($J$8:J10,"Doesn't Meet Our Need"),"")</f>
        <v/>
      </c>
    </row>
    <row r="11" ht="112" customHeight="1">
      <c r="A11" s="34" t="inlineStr">
        <is>
          <t>D — Opt-Out With Queued Follow-Up</t>
        </is>
      </c>
      <c r="B11" s="54" t="inlineStr">
        <is>
          <t>Queue an automated message, then have the customer opt out before it sends. Inspect the queue, tasks, timeline, and manager view.</t>
        </is>
      </c>
      <c r="C11" s="54" t="inlineStr">
        <is>
          <t>Watch whether the message stops, whether the rule applies across tools, and whether the history clearly shows what happened.</t>
        </is>
      </c>
      <c r="D11" s="74" t="str"/>
      <c r="E11" s="74" t="str"/>
      <c r="F11" s="74" t="str"/>
      <c r="G11" s="74" t="str"/>
      <c r="H11" s="74" t="str"/>
      <c r="I11" s="74" t="str"/>
      <c r="J11" s="74" t="str"/>
      <c r="K11" s="74" t="str"/>
      <c r="L11">
        <f>IF(OR(D11="Works With Concerns",D11="Claimed, Not Demonstrated",D11="Doesn't Meet Our Need"),COUNTIF($D$8:D11,"Works With Concerns")+COUNTIF($D$8:D11,"Claimed, Not Demonstrated")+COUNTIF($D$8:D11,"Doesn't Meet Our Need"),"")</f>
        <v/>
      </c>
      <c r="M11">
        <f>IF(OR(F11="Works With Concerns",F11="Claimed, Not Demonstrated",F11="Doesn't Meet Our Need"),COUNTIF($F$8:F11,"Works With Concerns")+COUNTIF($F$8:F11,"Claimed, Not Demonstrated")+COUNTIF($F$8:F11,"Doesn't Meet Our Need"),"")</f>
        <v/>
      </c>
      <c r="N11">
        <f>IF(OR(H11="Works With Concerns",H11="Claimed, Not Demonstrated",H11="Doesn't Meet Our Need"),COUNTIF($H$8:H11,"Works With Concerns")+COUNTIF($H$8:H11,"Claimed, Not Demonstrated")+COUNTIF($H$8:H11,"Doesn't Meet Our Need"),"")</f>
        <v/>
      </c>
      <c r="O11">
        <f>IF(OR(J11="Works With Concerns",J11="Claimed, Not Demonstrated",J11="Doesn't Meet Our Need"),COUNTIF($J$8:J11,"Works With Concerns")+COUNTIF($J$8:J11,"Claimed, Not Demonstrated")+COUNTIF($J$8:J11,"Doesn't Meet Our Need"),"")</f>
        <v/>
      </c>
    </row>
    <row r="12" ht="112" customHeight="1">
      <c r="A12" s="34" t="inlineStr">
        <is>
          <t>E — Multi-Rooftop Customer and Handoff</t>
        </is>
      </c>
      <c r="B12" s="54" t="inlineStr">
        <is>
          <t>Have a customer work with one rooftop and then contact another. Show matching, ownership, permissions, history, routing, reporting, and the handoff.</t>
        </is>
      </c>
      <c r="C12" s="54" t="inlineStr">
        <is>
          <t>Watch shared context, unintended access, duplicate outreach, lost ownership, and misleading store-level reporting.</t>
        </is>
      </c>
      <c r="D12" s="74" t="str"/>
      <c r="E12" s="74" t="str"/>
      <c r="F12" s="74" t="str"/>
      <c r="G12" s="74" t="str"/>
      <c r="H12" s="74" t="str"/>
      <c r="I12" s="74" t="str"/>
      <c r="J12" s="74" t="str"/>
      <c r="K12" s="74" t="str"/>
      <c r="L12">
        <f>IF(OR(D12="Works With Concerns",D12="Claimed, Not Demonstrated",D12="Doesn't Meet Our Need"),COUNTIF($D$8:D12,"Works With Concerns")+COUNTIF($D$8:D12,"Claimed, Not Demonstrated")+COUNTIF($D$8:D12,"Doesn't Meet Our Need"),"")</f>
        <v/>
      </c>
      <c r="M12">
        <f>IF(OR(F12="Works With Concerns",F12="Claimed, Not Demonstrated",F12="Doesn't Meet Our Need"),COUNTIF($F$8:F12,"Works With Concerns")+COUNTIF($F$8:F12,"Claimed, Not Demonstrated")+COUNTIF($F$8:F12,"Doesn't Meet Our Need"),"")</f>
        <v/>
      </c>
      <c r="N12">
        <f>IF(OR(H12="Works With Concerns",H12="Claimed, Not Demonstrated",H12="Doesn't Meet Our Need"),COUNTIF($H$8:H12,"Works With Concerns")+COUNTIF($H$8:H12,"Claimed, Not Demonstrated")+COUNTIF($H$8:H12,"Doesn't Meet Our Need"),"")</f>
        <v/>
      </c>
      <c r="O12">
        <f>IF(OR(J12="Works With Concerns",J12="Claimed, Not Demonstrated",J12="Doesn't Meet Our Need"),COUNTIF($J$8:J12,"Works With Concerns")+COUNTIF($J$8:J12,"Claimed, Not Demonstrated")+COUNTIF($J$8:J12,"Doesn't Meet Our Need"),"")</f>
        <v/>
      </c>
    </row>
    <row r="13">
      <c r="A13" s="2" t="n"/>
      <c r="B13" s="2" t="n"/>
      <c r="C13" s="2" t="n"/>
      <c r="D13" s="2" t="n"/>
      <c r="E13" s="2" t="n"/>
      <c r="F13" s="2" t="n"/>
      <c r="G13" s="2" t="n"/>
      <c r="H13" s="2" t="n"/>
      <c r="I13" s="2" t="n"/>
      <c r="J13" s="2" t="n"/>
      <c r="K13" s="2" t="n"/>
    </row>
    <row r="14">
      <c r="A14" s="2" t="n"/>
      <c r="B14" s="2" t="n"/>
      <c r="C14" s="2" t="n"/>
      <c r="D14" s="2" t="n"/>
      <c r="E14" s="2" t="n"/>
      <c r="F14" s="2" t="n"/>
      <c r="G14" s="2" t="n"/>
      <c r="H14" s="2" t="n"/>
      <c r="I14" s="2" t="n"/>
      <c r="J14" s="2" t="n"/>
      <c r="K14" s="2" t="n"/>
    </row>
    <row r="15">
      <c r="A15" s="2" t="n"/>
      <c r="B15" s="2" t="n"/>
      <c r="C15" s="2" t="n"/>
      <c r="D15" s="2" t="n"/>
      <c r="E15" s="2" t="n"/>
      <c r="F15" s="2" t="n"/>
      <c r="G15" s="2" t="n"/>
      <c r="H15" s="2" t="n"/>
      <c r="I15" s="2" t="n"/>
      <c r="J15" s="2" t="n"/>
      <c r="K15" s="2" t="n"/>
    </row>
  </sheetData>
  <sheetProtection selectLockedCells="0" selectUnlockedCells="0" sheet="1" objects="0" insertRows="1" insertHyperlinks="1" autoFilter="1" scenarios="0" formatColumns="1" deleteColumns="1" insertColumns="1" pivotTables="1" deleteRows="1" formatCells="1" formatRows="1" sort="1"/>
  <mergeCells count="8">
    <mergeCell ref="F4:G4"/>
    <mergeCell ref="J4:K4"/>
    <mergeCell ref="A5:C5"/>
    <mergeCell ref="A6:C6"/>
    <mergeCell ref="A2:K2"/>
    <mergeCell ref="D4:E4"/>
    <mergeCell ref="H4:I4"/>
    <mergeCell ref="A4:C4"/>
  </mergeCells>
  <conditionalFormatting sqref="D8:D12">
    <cfRule type="expression" priority="1" dxfId="40">
      <formula>D8="Showed It"</formula>
    </cfRule>
    <cfRule type="expression" priority="2" dxfId="41">
      <formula>D8="Works With Concerns"</formula>
    </cfRule>
    <cfRule type="expression" priority="3" dxfId="42">
      <formula>D8="Claimed, Not Demonstrated"</formula>
    </cfRule>
    <cfRule type="expression" priority="4" dxfId="43">
      <formula>D8="Doesn't Meet Our Need"</formula>
    </cfRule>
    <cfRule type="expression" priority="5" dxfId="44">
      <formula>D8="Doesn't Apply"</formula>
    </cfRule>
  </conditionalFormatting>
  <conditionalFormatting sqref="F8:F12">
    <cfRule type="expression" priority="6" dxfId="40">
      <formula>F8="Showed It"</formula>
    </cfRule>
    <cfRule type="expression" priority="7" dxfId="41">
      <formula>F8="Works With Concerns"</formula>
    </cfRule>
    <cfRule type="expression" priority="8" dxfId="42">
      <formula>F8="Claimed, Not Demonstrated"</formula>
    </cfRule>
    <cfRule type="expression" priority="9" dxfId="43">
      <formula>F8="Doesn't Meet Our Need"</formula>
    </cfRule>
    <cfRule type="expression" priority="10" dxfId="44">
      <formula>F8="Doesn't Apply"</formula>
    </cfRule>
  </conditionalFormatting>
  <conditionalFormatting sqref="H8:H12">
    <cfRule type="expression" priority="11" dxfId="40">
      <formula>H8="Showed It"</formula>
    </cfRule>
    <cfRule type="expression" priority="12" dxfId="41">
      <formula>H8="Works With Concerns"</formula>
    </cfRule>
    <cfRule type="expression" priority="13" dxfId="42">
      <formula>H8="Claimed, Not Demonstrated"</formula>
    </cfRule>
    <cfRule type="expression" priority="14" dxfId="43">
      <formula>H8="Doesn't Meet Our Need"</formula>
    </cfRule>
    <cfRule type="expression" priority="15" dxfId="44">
      <formula>H8="Doesn't Apply"</formula>
    </cfRule>
  </conditionalFormatting>
  <conditionalFormatting sqref="J8:J12">
    <cfRule type="expression" priority="16" dxfId="40">
      <formula>J8="Showed It"</formula>
    </cfRule>
    <cfRule type="expression" priority="17" dxfId="41">
      <formula>J8="Works With Concerns"</formula>
    </cfRule>
    <cfRule type="expression" priority="18" dxfId="42">
      <formula>J8="Claimed, Not Demonstrated"</formula>
    </cfRule>
    <cfRule type="expression" priority="19" dxfId="43">
      <formula>J8="Doesn't Meet Our Need"</formula>
    </cfRule>
    <cfRule type="expression" priority="20" dxfId="44">
      <formula>J8="Doesn't Apply"</formula>
    </cfRule>
  </conditionalFormatting>
  <dataValidations count="1">
    <dataValidation sqref="D8 D9 D10 D11 D12 F8 F9 F10 F11 F12 H8 H9 H10 H11 H12 J8 J9 J10 J11 J12" showDropDown="0" showInputMessage="0" showErrorMessage="0" allowBlank="1" type="list">
      <formula1>"Showed It,Works With Concerns,Claimed, Not Demonstrated,Doesn't Meet Our Need,Doesn't Apply"</formula1>
    </dataValidation>
  </dataValidations>
  <pageMargins left="0.25" right="0.25" top="0.5" bottom="0.5" header="0.3" footer="0.3"/>
  <pageSetup orientation="landscape" fitToHeight="0" fitToWidth="1"/>
</worksheet>
</file>

<file path=xl/worksheets/sheet3.xml><?xml version="1.0" encoding="utf-8"?>
<worksheet xmlns="http://schemas.openxmlformats.org/spreadsheetml/2006/main">
  <sheetPr>
    <tabColor rgb="FF101820"/>
    <outlinePr summaryBelow="1" summaryRight="1"/>
    <pageSetUpPr fitToPage="1"/>
  </sheetPr>
  <dimension ref="A1:E135"/>
  <sheetViews>
    <sheetView showGridLines="0" zoomScale="90" workbookViewId="0">
      <pane ySplit="11" topLeftCell="A12" activePane="bottomLeft" state="frozen"/>
      <selection pane="bottomLeft" activeCell="A1" sqref="A1"/>
    </sheetView>
  </sheetViews>
  <sheetFormatPr baseColWidth="8" defaultRowHeight="15"/>
  <cols>
    <col width="38" customWidth="1" min="1" max="1"/>
    <col width="19" customWidth="1" min="2" max="2"/>
    <col width="19" customWidth="1" min="3" max="3"/>
    <col width="19" customWidth="1" min="4" max="4"/>
    <col width="19" customWidth="1" min="5" max="5"/>
  </cols>
  <sheetData>
    <row r="1">
      <c r="A1" s="80" t="n"/>
      <c r="B1" s="80" t="n"/>
      <c r="C1" s="80" t="n"/>
      <c r="D1" s="80" t="n"/>
      <c r="E1" s="80" t="n"/>
    </row>
    <row r="2" ht="28" customHeight="1">
      <c r="A2" s="81" t="inlineStr">
        <is>
          <t>EXECUTIVE SUMMARY</t>
        </is>
      </c>
    </row>
    <row r="3" ht="30" customHeight="1">
      <c r="A3" s="101" t="inlineStr">
        <is>
          <t>This summary is created automatically from CRM Comparison and Demo Day. Use it to identify Must Have gaps, concerns, unproven claims, and items that need follow-up before signing.</t>
        </is>
      </c>
    </row>
    <row r="4">
      <c r="A4" s="82" t="inlineStr">
        <is>
          <t>DEALERSHIP / GROUP</t>
        </is>
      </c>
      <c r="B4" s="80">
        <f>IF('CRM Comparison'!$B$4="","",'CRM Comparison'!$B$4)</f>
        <v/>
      </c>
      <c r="C4" s="80" t="n"/>
      <c r="D4" s="80" t="n"/>
      <c r="E4" s="80" t="n"/>
    </row>
    <row r="5">
      <c r="A5" s="82" t="inlineStr">
        <is>
          <t>EVALUATION DATE</t>
        </is>
      </c>
      <c r="B5" s="83">
        <f>IF('CRM Comparison'!$B$5="","",'CRM Comparison'!$B$5)</f>
        <v/>
      </c>
      <c r="C5" s="80" t="n"/>
      <c r="D5" s="80" t="n"/>
      <c r="E5" s="80" t="n"/>
    </row>
    <row r="6" ht="21" customHeight="1">
      <c r="A6" s="102" t="inlineStr">
        <is>
          <t>NO INPUT REQUIRED ON THIS TAB</t>
        </is>
      </c>
    </row>
    <row r="7" ht="24" customHeight="1">
      <c r="A7" s="84">
        <f>IF((COUNTA('CRM Comparison'!$D$13:$D$39)+COUNTA('CRM Comparison'!$F$13:$F$39)+COUNTA('CRM Comparison'!$H$13:$H$39)+COUNTA('CRM Comparison'!$J$13:$J$39)+COUNTA('Demo Day'!$D$8:$D$12)+COUNTA('Demo Day'!$F$8:$F$12)+COUNTA('Demo Day'!$H$8:$H$12)+COUNTA('Demo Day'!$J$8:$J$12))=0,"EVALUATION NOT STARTED","EVALUATION IN PROGRESS")</f>
        <v/>
      </c>
    </row>
    <row r="8">
      <c r="A8" s="85">
        <f>IF((COUNTA('CRM Comparison'!$D$13:$D$39)+COUNTA('CRM Comparison'!$F$13:$F$39)+COUNTA('CRM Comparison'!$H$13:$H$39)+COUNTA('CRM Comparison'!$J$13:$J$39)+COUNTA('Demo Day'!$D$8:$D$12)+COUNTA('Demo Day'!$F$8:$F$12)+COUNTA('Demo Day'!$H$8:$H$12)+COUNTA('Demo Day'!$J$8:$J$12))=0,"Complete CRM Comparison and Demo Day to populate this summary.","Review unresolved concerns, unverified claims, major gaps, and demo issues below.")</f>
        <v/>
      </c>
    </row>
    <row r="9">
      <c r="A9" s="80" t="n"/>
      <c r="B9" s="80" t="n"/>
      <c r="C9" s="80" t="n"/>
      <c r="D9" s="80" t="n"/>
      <c r="E9" s="80" t="n"/>
    </row>
    <row r="10">
      <c r="A10" s="86" t="inlineStr">
        <is>
          <t>MUST HAVE ITEMS</t>
        </is>
      </c>
    </row>
    <row r="11">
      <c r="A11" s="72" t="inlineStr">
        <is>
          <t>RESULT</t>
        </is>
      </c>
      <c r="B11" s="72">
        <f>'CRM Comparison'!$B$6</f>
        <v/>
      </c>
      <c r="C11" s="72">
        <f>'CRM Comparison'!$B$7</f>
        <v/>
      </c>
      <c r="D11" s="72">
        <f>'CRM Comparison'!$B$8</f>
        <v/>
      </c>
      <c r="E11" s="72">
        <f>'CRM Comparison'!$B$9</f>
        <v/>
      </c>
    </row>
    <row r="12">
      <c r="A12" s="82" t="inlineStr">
        <is>
          <t>Showed It</t>
        </is>
      </c>
      <c r="B12" s="87">
        <f>IF((COUNTA('CRM Comparison'!$D$13:$D$39)+COUNTA('CRM Comparison'!$F$13:$F$39)+COUNTA('CRM Comparison'!$H$13:$H$39)+COUNTA('CRM Comparison'!$J$13:$J$39)+COUNTA('Demo Day'!$D$8:$D$12)+COUNTA('Demo Day'!$F$8:$F$12)+COUNTA('Demo Day'!$H$8:$H$12)+COUNTA('Demo Day'!$J$8:$J$12))=0,"",COUNTIFS('CRM Comparison'!$C$12:$C$40,"Must Have",'CRM Comparison'!$D$12:$D$40,"Showed It"))</f>
        <v/>
      </c>
      <c r="C12" s="87">
        <f>IF((COUNTA('CRM Comparison'!$D$13:$D$39)+COUNTA('CRM Comparison'!$F$13:$F$39)+COUNTA('CRM Comparison'!$H$13:$H$39)+COUNTA('CRM Comparison'!$J$13:$J$39)+COUNTA('Demo Day'!$D$8:$D$12)+COUNTA('Demo Day'!$F$8:$F$12)+COUNTA('Demo Day'!$H$8:$H$12)+COUNTA('Demo Day'!$J$8:$J$12))=0,"",COUNTIFS('CRM Comparison'!$C$12:$C$40,"Must Have",'CRM Comparison'!$F$12:$F$40,"Showed It"))</f>
        <v/>
      </c>
      <c r="D12" s="87">
        <f>IF((COUNTA('CRM Comparison'!$D$13:$D$39)+COUNTA('CRM Comparison'!$F$13:$F$39)+COUNTA('CRM Comparison'!$H$13:$H$39)+COUNTA('CRM Comparison'!$J$13:$J$39)+COUNTA('Demo Day'!$D$8:$D$12)+COUNTA('Demo Day'!$F$8:$F$12)+COUNTA('Demo Day'!$H$8:$H$12)+COUNTA('Demo Day'!$J$8:$J$12))=0,"",COUNTIFS('CRM Comparison'!$C$12:$C$40,"Must Have",'CRM Comparison'!$H$12:$H$40,"Showed It"))</f>
        <v/>
      </c>
      <c r="E12" s="87">
        <f>IF((COUNTA('CRM Comparison'!$D$13:$D$39)+COUNTA('CRM Comparison'!$F$13:$F$39)+COUNTA('CRM Comparison'!$H$13:$H$39)+COUNTA('CRM Comparison'!$J$13:$J$39)+COUNTA('Demo Day'!$D$8:$D$12)+COUNTA('Demo Day'!$F$8:$F$12)+COUNTA('Demo Day'!$H$8:$H$12)+COUNTA('Demo Day'!$J$8:$J$12))=0,"",COUNTIFS('CRM Comparison'!$C$12:$C$40,"Must Have",'CRM Comparison'!$J$12:$J$40,"Showed It"))</f>
        <v/>
      </c>
    </row>
    <row r="13">
      <c r="A13" s="82" t="inlineStr">
        <is>
          <t>Works With Concerns</t>
        </is>
      </c>
      <c r="B13" s="87">
        <f>IF((COUNTA('CRM Comparison'!$D$13:$D$39)+COUNTA('CRM Comparison'!$F$13:$F$39)+COUNTA('CRM Comparison'!$H$13:$H$39)+COUNTA('CRM Comparison'!$J$13:$J$39)+COUNTA('Demo Day'!$D$8:$D$12)+COUNTA('Demo Day'!$F$8:$F$12)+COUNTA('Demo Day'!$H$8:$H$12)+COUNTA('Demo Day'!$J$8:$J$12))=0,"",COUNTIFS('CRM Comparison'!$C$12:$C$40,"Must Have",'CRM Comparison'!$D$12:$D$40,"Works With Concerns"))</f>
        <v/>
      </c>
      <c r="C13" s="87">
        <f>IF((COUNTA('CRM Comparison'!$D$13:$D$39)+COUNTA('CRM Comparison'!$F$13:$F$39)+COUNTA('CRM Comparison'!$H$13:$H$39)+COUNTA('CRM Comparison'!$J$13:$J$39)+COUNTA('Demo Day'!$D$8:$D$12)+COUNTA('Demo Day'!$F$8:$F$12)+COUNTA('Demo Day'!$H$8:$H$12)+COUNTA('Demo Day'!$J$8:$J$12))=0,"",COUNTIFS('CRM Comparison'!$C$12:$C$40,"Must Have",'CRM Comparison'!$F$12:$F$40,"Works With Concerns"))</f>
        <v/>
      </c>
      <c r="D13" s="87">
        <f>IF((COUNTA('CRM Comparison'!$D$13:$D$39)+COUNTA('CRM Comparison'!$F$13:$F$39)+COUNTA('CRM Comparison'!$H$13:$H$39)+COUNTA('CRM Comparison'!$J$13:$J$39)+COUNTA('Demo Day'!$D$8:$D$12)+COUNTA('Demo Day'!$F$8:$F$12)+COUNTA('Demo Day'!$H$8:$H$12)+COUNTA('Demo Day'!$J$8:$J$12))=0,"",COUNTIFS('CRM Comparison'!$C$12:$C$40,"Must Have",'CRM Comparison'!$H$12:$H$40,"Works With Concerns"))</f>
        <v/>
      </c>
      <c r="E13" s="87">
        <f>IF((COUNTA('CRM Comparison'!$D$13:$D$39)+COUNTA('CRM Comparison'!$F$13:$F$39)+COUNTA('CRM Comparison'!$H$13:$H$39)+COUNTA('CRM Comparison'!$J$13:$J$39)+COUNTA('Demo Day'!$D$8:$D$12)+COUNTA('Demo Day'!$F$8:$F$12)+COUNTA('Demo Day'!$H$8:$H$12)+COUNTA('Demo Day'!$J$8:$J$12))=0,"",COUNTIFS('CRM Comparison'!$C$12:$C$40,"Must Have",'CRM Comparison'!$J$12:$J$40,"Works With Concerns"))</f>
        <v/>
      </c>
    </row>
    <row r="14">
      <c r="A14" s="82" t="inlineStr">
        <is>
          <t>Claimed, Not Demonstrated</t>
        </is>
      </c>
      <c r="B14" s="87">
        <f>IF((COUNTA('CRM Comparison'!$D$13:$D$39)+COUNTA('CRM Comparison'!$F$13:$F$39)+COUNTA('CRM Comparison'!$H$13:$H$39)+COUNTA('CRM Comparison'!$J$13:$J$39)+COUNTA('Demo Day'!$D$8:$D$12)+COUNTA('Demo Day'!$F$8:$F$12)+COUNTA('Demo Day'!$H$8:$H$12)+COUNTA('Demo Day'!$J$8:$J$12))=0,"",COUNTIFS('CRM Comparison'!$C$12:$C$40,"Must Have",'CRM Comparison'!$D$12:$D$40,"Claimed, Not Demonstrated"))</f>
        <v/>
      </c>
      <c r="C14" s="87">
        <f>IF((COUNTA('CRM Comparison'!$D$13:$D$39)+COUNTA('CRM Comparison'!$F$13:$F$39)+COUNTA('CRM Comparison'!$H$13:$H$39)+COUNTA('CRM Comparison'!$J$13:$J$39)+COUNTA('Demo Day'!$D$8:$D$12)+COUNTA('Demo Day'!$F$8:$F$12)+COUNTA('Demo Day'!$H$8:$H$12)+COUNTA('Demo Day'!$J$8:$J$12))=0,"",COUNTIFS('CRM Comparison'!$C$12:$C$40,"Must Have",'CRM Comparison'!$F$12:$F$40,"Claimed, Not Demonstrated"))</f>
        <v/>
      </c>
      <c r="D14" s="87">
        <f>IF((COUNTA('CRM Comparison'!$D$13:$D$39)+COUNTA('CRM Comparison'!$F$13:$F$39)+COUNTA('CRM Comparison'!$H$13:$H$39)+COUNTA('CRM Comparison'!$J$13:$J$39)+COUNTA('Demo Day'!$D$8:$D$12)+COUNTA('Demo Day'!$F$8:$F$12)+COUNTA('Demo Day'!$H$8:$H$12)+COUNTA('Demo Day'!$J$8:$J$12))=0,"",COUNTIFS('CRM Comparison'!$C$12:$C$40,"Must Have",'CRM Comparison'!$H$12:$H$40,"Claimed, Not Demonstrated"))</f>
        <v/>
      </c>
      <c r="E14" s="87">
        <f>IF((COUNTA('CRM Comparison'!$D$13:$D$39)+COUNTA('CRM Comparison'!$F$13:$F$39)+COUNTA('CRM Comparison'!$H$13:$H$39)+COUNTA('CRM Comparison'!$J$13:$J$39)+COUNTA('Demo Day'!$D$8:$D$12)+COUNTA('Demo Day'!$F$8:$F$12)+COUNTA('Demo Day'!$H$8:$H$12)+COUNTA('Demo Day'!$J$8:$J$12))=0,"",COUNTIFS('CRM Comparison'!$C$12:$C$40,"Must Have",'CRM Comparison'!$J$12:$J$40,"Claimed, Not Demonstrated"))</f>
        <v/>
      </c>
    </row>
    <row r="15">
      <c r="A15" s="82" t="inlineStr">
        <is>
          <t>Doesn't Meet Our Need</t>
        </is>
      </c>
      <c r="B15" s="87">
        <f>IF((COUNTA('CRM Comparison'!$D$13:$D$39)+COUNTA('CRM Comparison'!$F$13:$F$39)+COUNTA('CRM Comparison'!$H$13:$H$39)+COUNTA('CRM Comparison'!$J$13:$J$39)+COUNTA('Demo Day'!$D$8:$D$12)+COUNTA('Demo Day'!$F$8:$F$12)+COUNTA('Demo Day'!$H$8:$H$12)+COUNTA('Demo Day'!$J$8:$J$12))=0,"",COUNTIFS('CRM Comparison'!$C$12:$C$40,"Must Have",'CRM Comparison'!$D$12:$D$40,"Doesn't Meet Our Need"))</f>
        <v/>
      </c>
      <c r="C15" s="87">
        <f>IF((COUNTA('CRM Comparison'!$D$13:$D$39)+COUNTA('CRM Comparison'!$F$13:$F$39)+COUNTA('CRM Comparison'!$H$13:$H$39)+COUNTA('CRM Comparison'!$J$13:$J$39)+COUNTA('Demo Day'!$D$8:$D$12)+COUNTA('Demo Day'!$F$8:$F$12)+COUNTA('Demo Day'!$H$8:$H$12)+COUNTA('Demo Day'!$J$8:$J$12))=0,"",COUNTIFS('CRM Comparison'!$C$12:$C$40,"Must Have",'CRM Comparison'!$F$12:$F$40,"Doesn't Meet Our Need"))</f>
        <v/>
      </c>
      <c r="D15" s="87">
        <f>IF((COUNTA('CRM Comparison'!$D$13:$D$39)+COUNTA('CRM Comparison'!$F$13:$F$39)+COUNTA('CRM Comparison'!$H$13:$H$39)+COUNTA('CRM Comparison'!$J$13:$J$39)+COUNTA('Demo Day'!$D$8:$D$12)+COUNTA('Demo Day'!$F$8:$F$12)+COUNTA('Demo Day'!$H$8:$H$12)+COUNTA('Demo Day'!$J$8:$J$12))=0,"",COUNTIFS('CRM Comparison'!$C$12:$C$40,"Must Have",'CRM Comparison'!$H$12:$H$40,"Doesn't Meet Our Need"))</f>
        <v/>
      </c>
      <c r="E15" s="87">
        <f>IF((COUNTA('CRM Comparison'!$D$13:$D$39)+COUNTA('CRM Comparison'!$F$13:$F$39)+COUNTA('CRM Comparison'!$H$13:$H$39)+COUNTA('CRM Comparison'!$J$13:$J$39)+COUNTA('Demo Day'!$D$8:$D$12)+COUNTA('Demo Day'!$F$8:$F$12)+COUNTA('Demo Day'!$H$8:$H$12)+COUNTA('Demo Day'!$J$8:$J$12))=0,"",COUNTIFS('CRM Comparison'!$C$12:$C$40,"Must Have",'CRM Comparison'!$J$12:$J$40,"Doesn't Meet Our Need"))</f>
        <v/>
      </c>
    </row>
    <row r="16">
      <c r="A16" s="80" t="n"/>
      <c r="B16" s="80" t="n"/>
      <c r="C16" s="80" t="n"/>
      <c r="D16" s="80" t="n"/>
      <c r="E16" s="80" t="n"/>
    </row>
    <row r="17">
      <c r="A17" s="82" t="inlineStr">
        <is>
          <t>ITEMS WITH CONCERNS</t>
        </is>
      </c>
      <c r="B17" s="87">
        <f>IF((COUNTA('CRM Comparison'!$D$13:$D$39)+COUNTA('CRM Comparison'!$F$13:$F$39)+COUNTA('CRM Comparison'!$H$13:$H$39)+COUNTA('CRM Comparison'!$J$13:$J$39)+COUNTA('Demo Day'!$D$8:$D$12)+COUNTA('Demo Day'!$F$8:$F$12)+COUNTA('Demo Day'!$H$8:$H$12)+COUNTA('Demo Day'!$J$8:$J$12))=0,"",COUNTIF('CRM Comparison'!$D$12:$D$40,"Works With Concerns"))</f>
        <v/>
      </c>
      <c r="C17" s="87">
        <f>IF((COUNTA('CRM Comparison'!$D$13:$D$39)+COUNTA('CRM Comparison'!$F$13:$F$39)+COUNTA('CRM Comparison'!$H$13:$H$39)+COUNTA('CRM Comparison'!$J$13:$J$39)+COUNTA('Demo Day'!$D$8:$D$12)+COUNTA('Demo Day'!$F$8:$F$12)+COUNTA('Demo Day'!$H$8:$H$12)+COUNTA('Demo Day'!$J$8:$J$12))=0,"",COUNTIF('CRM Comparison'!$F$12:$F$40,"Works With Concerns"))</f>
        <v/>
      </c>
      <c r="D17" s="87">
        <f>IF((COUNTA('CRM Comparison'!$D$13:$D$39)+COUNTA('CRM Comparison'!$F$13:$F$39)+COUNTA('CRM Comparison'!$H$13:$H$39)+COUNTA('CRM Comparison'!$J$13:$J$39)+COUNTA('Demo Day'!$D$8:$D$12)+COUNTA('Demo Day'!$F$8:$F$12)+COUNTA('Demo Day'!$H$8:$H$12)+COUNTA('Demo Day'!$J$8:$J$12))=0,"",COUNTIF('CRM Comparison'!$H$12:$H$40,"Works With Concerns"))</f>
        <v/>
      </c>
      <c r="E17" s="87">
        <f>IF((COUNTA('CRM Comparison'!$D$13:$D$39)+COUNTA('CRM Comparison'!$F$13:$F$39)+COUNTA('CRM Comparison'!$H$13:$H$39)+COUNTA('CRM Comparison'!$J$13:$J$39)+COUNTA('Demo Day'!$D$8:$D$12)+COUNTA('Demo Day'!$F$8:$F$12)+COUNTA('Demo Day'!$H$8:$H$12)+COUNTA('Demo Day'!$J$8:$J$12))=0,"",COUNTIF('CRM Comparison'!$J$12:$J$40,"Works With Concerns"))</f>
        <v/>
      </c>
    </row>
    <row r="18">
      <c r="A18" s="82" t="inlineStr">
        <is>
          <t>CLAIMED, NOT DEMONSTRATED</t>
        </is>
      </c>
      <c r="B18" s="87">
        <f>IF((COUNTA('CRM Comparison'!$D$13:$D$39)+COUNTA('CRM Comparison'!$F$13:$F$39)+COUNTA('CRM Comparison'!$H$13:$H$39)+COUNTA('CRM Comparison'!$J$13:$J$39)+COUNTA('Demo Day'!$D$8:$D$12)+COUNTA('Demo Day'!$F$8:$F$12)+COUNTA('Demo Day'!$H$8:$H$12)+COUNTA('Demo Day'!$J$8:$J$12))=0,"",COUNTIF('CRM Comparison'!$D$12:$D$40,"Claimed, Not Demonstrated"))</f>
        <v/>
      </c>
      <c r="C18" s="87">
        <f>IF((COUNTA('CRM Comparison'!$D$13:$D$39)+COUNTA('CRM Comparison'!$F$13:$F$39)+COUNTA('CRM Comparison'!$H$13:$H$39)+COUNTA('CRM Comparison'!$J$13:$J$39)+COUNTA('Demo Day'!$D$8:$D$12)+COUNTA('Demo Day'!$F$8:$F$12)+COUNTA('Demo Day'!$H$8:$H$12)+COUNTA('Demo Day'!$J$8:$J$12))=0,"",COUNTIF('CRM Comparison'!$F$12:$F$40,"Claimed, Not Demonstrated"))</f>
        <v/>
      </c>
      <c r="D18" s="87">
        <f>IF((COUNTA('CRM Comparison'!$D$13:$D$39)+COUNTA('CRM Comparison'!$F$13:$F$39)+COUNTA('CRM Comparison'!$H$13:$H$39)+COUNTA('CRM Comparison'!$J$13:$J$39)+COUNTA('Demo Day'!$D$8:$D$12)+COUNTA('Demo Day'!$F$8:$F$12)+COUNTA('Demo Day'!$H$8:$H$12)+COUNTA('Demo Day'!$J$8:$J$12))=0,"",COUNTIF('CRM Comparison'!$H$12:$H$40,"Claimed, Not Demonstrated"))</f>
        <v/>
      </c>
      <c r="E18" s="87">
        <f>IF((COUNTA('CRM Comparison'!$D$13:$D$39)+COUNTA('CRM Comparison'!$F$13:$F$39)+COUNTA('CRM Comparison'!$H$13:$H$39)+COUNTA('CRM Comparison'!$J$13:$J$39)+COUNTA('Demo Day'!$D$8:$D$12)+COUNTA('Demo Day'!$F$8:$F$12)+COUNTA('Demo Day'!$H$8:$H$12)+COUNTA('Demo Day'!$J$8:$J$12))=0,"",COUNTIF('CRM Comparison'!$J$12:$J$40,"Claimed, Not Demonstrated"))</f>
        <v/>
      </c>
    </row>
    <row r="19">
      <c r="A19" s="82" t="inlineStr">
        <is>
          <t>MUST-HAVES NOT MET</t>
        </is>
      </c>
      <c r="B19" s="87">
        <f>IF((COUNTA('CRM Comparison'!$D$13:$D$39)+COUNTA('CRM Comparison'!$F$13:$F$39)+COUNTA('CRM Comparison'!$H$13:$H$39)+COUNTA('CRM Comparison'!$J$13:$J$39)+COUNTA('Demo Day'!$D$8:$D$12)+COUNTA('Demo Day'!$F$8:$F$12)+COUNTA('Demo Day'!$H$8:$H$12)+COUNTA('Demo Day'!$J$8:$J$12))=0,"",COUNTIFS('CRM Comparison'!$C$12:$C$40,"Must Have",'CRM Comparison'!$D$12:$D$40,"Doesn't Meet Our Need"))</f>
        <v/>
      </c>
      <c r="C19" s="87">
        <f>IF((COUNTA('CRM Comparison'!$D$13:$D$39)+COUNTA('CRM Comparison'!$F$13:$F$39)+COUNTA('CRM Comparison'!$H$13:$H$39)+COUNTA('CRM Comparison'!$J$13:$J$39)+COUNTA('Demo Day'!$D$8:$D$12)+COUNTA('Demo Day'!$F$8:$F$12)+COUNTA('Demo Day'!$H$8:$H$12)+COUNTA('Demo Day'!$J$8:$J$12))=0,"",COUNTIFS('CRM Comparison'!$C$12:$C$40,"Must Have",'CRM Comparison'!$F$12:$F$40,"Doesn't Meet Our Need"))</f>
        <v/>
      </c>
      <c r="D19" s="87">
        <f>IF((COUNTA('CRM Comparison'!$D$13:$D$39)+COUNTA('CRM Comparison'!$F$13:$F$39)+COUNTA('CRM Comparison'!$H$13:$H$39)+COUNTA('CRM Comparison'!$J$13:$J$39)+COUNTA('Demo Day'!$D$8:$D$12)+COUNTA('Demo Day'!$F$8:$F$12)+COUNTA('Demo Day'!$H$8:$H$12)+COUNTA('Demo Day'!$J$8:$J$12))=0,"",COUNTIFS('CRM Comparison'!$C$12:$C$40,"Must Have",'CRM Comparison'!$H$12:$H$40,"Doesn't Meet Our Need"))</f>
        <v/>
      </c>
      <c r="E19" s="87">
        <f>IF((COUNTA('CRM Comparison'!$D$13:$D$39)+COUNTA('CRM Comparison'!$F$13:$F$39)+COUNTA('CRM Comparison'!$H$13:$H$39)+COUNTA('CRM Comparison'!$J$13:$J$39)+COUNTA('Demo Day'!$D$8:$D$12)+COUNTA('Demo Day'!$F$8:$F$12)+COUNTA('Demo Day'!$H$8:$H$12)+COUNTA('Demo Day'!$J$8:$J$12))=0,"",COUNTIFS('CRM Comparison'!$C$12:$C$40,"Must Have",'CRM Comparison'!$J$12:$J$40,"Doesn't Meet Our Need"))</f>
        <v/>
      </c>
    </row>
    <row r="20">
      <c r="A20" s="82" t="inlineStr">
        <is>
          <t>DEMO SCENARIOS WITH ISSUES</t>
        </is>
      </c>
      <c r="B20" s="87">
        <f>IF((COUNTA('CRM Comparison'!$D$13:$D$39)+COUNTA('CRM Comparison'!$F$13:$F$39)+COUNTA('CRM Comparison'!$H$13:$H$39)+COUNTA('CRM Comparison'!$J$13:$J$39)+COUNTA('Demo Day'!$D$8:$D$12)+COUNTA('Demo Day'!$F$8:$F$12)+COUNTA('Demo Day'!$H$8:$H$12)+COUNTA('Demo Day'!$J$8:$J$12))=0,"",COUNTIF('Demo Day'!$D$8:$D$12,"Works With Concerns")+COUNTIF('Demo Day'!$D$8:$D$12,"Claimed, Not Demonstrated")+COUNTIF('Demo Day'!$D$8:$D$12,"Doesn't Meet Our Need"))</f>
        <v/>
      </c>
      <c r="C20" s="87">
        <f>IF((COUNTA('CRM Comparison'!$D$13:$D$39)+COUNTA('CRM Comparison'!$F$13:$F$39)+COUNTA('CRM Comparison'!$H$13:$H$39)+COUNTA('CRM Comparison'!$J$13:$J$39)+COUNTA('Demo Day'!$D$8:$D$12)+COUNTA('Demo Day'!$F$8:$F$12)+COUNTA('Demo Day'!$H$8:$H$12)+COUNTA('Demo Day'!$J$8:$J$12))=0,"",COUNTIF('Demo Day'!$F$8:$F$12,"Works With Concerns")+COUNTIF('Demo Day'!$F$8:$F$12,"Claimed, Not Demonstrated")+COUNTIF('Demo Day'!$F$8:$F$12,"Doesn't Meet Our Need"))</f>
        <v/>
      </c>
      <c r="D20" s="87">
        <f>IF((COUNTA('CRM Comparison'!$D$13:$D$39)+COUNTA('CRM Comparison'!$F$13:$F$39)+COUNTA('CRM Comparison'!$H$13:$H$39)+COUNTA('CRM Comparison'!$J$13:$J$39)+COUNTA('Demo Day'!$D$8:$D$12)+COUNTA('Demo Day'!$F$8:$F$12)+COUNTA('Demo Day'!$H$8:$H$12)+COUNTA('Demo Day'!$J$8:$J$12))=0,"",COUNTIF('Demo Day'!$H$8:$H$12,"Works With Concerns")+COUNTIF('Demo Day'!$H$8:$H$12,"Claimed, Not Demonstrated")+COUNTIF('Demo Day'!$H$8:$H$12,"Doesn't Meet Our Need"))</f>
        <v/>
      </c>
      <c r="E20" s="87">
        <f>IF((COUNTA('CRM Comparison'!$D$13:$D$39)+COUNTA('CRM Comparison'!$F$13:$F$39)+COUNTA('CRM Comparison'!$H$13:$H$39)+COUNTA('CRM Comparison'!$J$13:$J$39)+COUNTA('Demo Day'!$D$8:$D$12)+COUNTA('Demo Day'!$F$8:$F$12)+COUNTA('Demo Day'!$H$8:$H$12)+COUNTA('Demo Day'!$J$8:$J$12))=0,"",COUNTIF('Demo Day'!$J$8:$J$12,"Works With Concerns")+COUNTIF('Demo Day'!$J$8:$J$12,"Claimed, Not Demonstrated")+COUNTIF('Demo Day'!$J$8:$J$12,"Doesn't Meet Our Need"))</f>
        <v/>
      </c>
    </row>
    <row r="21">
      <c r="A21" s="80" t="n"/>
      <c r="B21" s="80" t="n"/>
      <c r="C21" s="80" t="n"/>
      <c r="D21" s="80" t="n"/>
      <c r="E21" s="80" t="n"/>
    </row>
    <row r="22" ht="32" customHeight="1">
      <c r="A22" s="82" t="inlineStr">
        <is>
          <t>COMPLETION</t>
        </is>
      </c>
      <c r="B22" s="88">
        <f>IF(COUNTA('CRM Comparison'!$D$13:$D$39)+COUNTA('Demo Day'!$D$8:$D$12)=0,"Not started",COUNTA('CRM Comparison'!$D$13:$D$39)&amp;" of 24 items evaluated"&amp;CHAR(10)&amp;COUNTA('Demo Day'!$D$8:$D$12)&amp;" of 5 demos completed")</f>
        <v/>
      </c>
      <c r="C22" s="88">
        <f>IF(COUNTA('CRM Comparison'!$F$13:$F$39)+COUNTA('Demo Day'!$F$8:$F$12)=0,"Not started",COUNTA('CRM Comparison'!$F$13:$F$39)&amp;" of 24 items evaluated"&amp;CHAR(10)&amp;COUNTA('Demo Day'!$F$8:$F$12)&amp;" of 5 demos completed")</f>
        <v/>
      </c>
      <c r="D22" s="88">
        <f>IF(COUNTA('CRM Comparison'!$H$13:$H$39)+COUNTA('Demo Day'!$H$8:$H$12)=0,"Not started",COUNTA('CRM Comparison'!$H$13:$H$39)&amp;" of 24 items evaluated"&amp;CHAR(10)&amp;COUNTA('Demo Day'!$H$8:$H$12)&amp;" of 5 demos completed")</f>
        <v/>
      </c>
      <c r="E22" s="88">
        <f>IF(COUNTA('CRM Comparison'!$J$13:$J$39)+COUNTA('Demo Day'!$J$8:$J$12)=0,"Not started",COUNTA('CRM Comparison'!$J$13:$J$39)&amp;" of 24 items evaluated"&amp;CHAR(10)&amp;COUNTA('Demo Day'!$J$8:$J$12)&amp;" of 5 demos completed")</f>
        <v/>
      </c>
    </row>
    <row r="23" ht="34" customHeight="1">
      <c r="A23" s="80" t="n"/>
      <c r="B23" s="80" t="n"/>
      <c r="C23" s="80" t="n"/>
      <c r="D23" s="80" t="n"/>
      <c r="E23" s="80" t="n"/>
    </row>
    <row r="24" ht="34" customHeight="1">
      <c r="A24" s="80" t="n"/>
      <c r="B24" s="80" t="n"/>
      <c r="C24" s="80" t="n"/>
      <c r="D24" s="80" t="n"/>
      <c r="E24" s="80" t="n"/>
    </row>
    <row r="25" ht="34" customHeight="1">
      <c r="A25" s="89">
        <f>'CRM Comparison'!$B$6</f>
        <v/>
      </c>
    </row>
    <row r="26" ht="34" customHeight="1">
      <c r="A26" s="90">
        <f>IF(COUNTA('CRM Comparison'!$D$13:$D$39)+COUNTA('Demo Day'!$D$8:$D$12)=0,"Not started",COUNTA('CRM Comparison'!$D$13:$D$39)&amp;" of 24 items evaluated"&amp;CHAR(10)&amp;COUNTA('Demo Day'!$D$8:$D$12)&amp;" of 5 demos completed")</f>
        <v/>
      </c>
    </row>
    <row r="27" ht="34" customHeight="1">
      <c r="A27" s="91" t="inlineStr">
        <is>
          <t>NEEDS FOLLOW-UP</t>
        </is>
      </c>
    </row>
    <row r="28" ht="40" customHeight="1">
      <c r="A28" s="92">
        <f>IF((COUNTA('CRM Comparison'!$D$13:$D$39)+COUNTA('CRM Comparison'!$F$13:$F$39)+COUNTA('CRM Comparison'!$H$13:$H$39)+COUNTA('CRM Comparison'!$J$13:$J$39)+COUNTA('Demo Day'!$D$8:$D$12)+COUNTA('Demo Day'!$F$8:$F$12)+COUNTA('Demo Day'!$H$8:$H$12)+COUNTA('Demo Day'!$J$8:$J$12))=0,"Evaluation not started",IF((COUNTIF('CRM Comparison'!$D$12:$D$40,"Works With Concerns")+COUNTIF('CRM Comparison'!$D$12:$D$40,"Claimed, Not Demonstrated"))=0,"No issues identified in completed entries",IFERROR(TEXT(INDEX('CRM Comparison'!$U$12:$U$40,MATCH(1,'CRM Comparison'!$L$12:$L$40,0)),"00")&amp;" — "&amp;INDEX('CRM Comparison'!$T$12:$T$40,MATCH(1,'CRM Comparison'!$L$12:$L$40,0))&amp;CHAR(10)&amp;INDEX('CRM Comparison'!$D$12:$D$40,MATCH(1,'CRM Comparison'!$L$12:$L$40,0))&amp;IF(INDEX('CRM Comparison'!$E$12:$E$40,MATCH(1,'CRM Comparison'!$L$12:$L$40,0))&lt;&gt;"",CHAR(10)&amp;INDEX('CRM Comparison'!$E$12:$E$40,MATCH(1,'CRM Comparison'!$L$12:$L$40,0)),""),"")))</f>
        <v/>
      </c>
    </row>
    <row r="29" ht="40" customHeight="1">
      <c r="A29" s="92">
        <f>IF((COUNTA('CRM Comparison'!$D$13:$D$39)+COUNTA('CRM Comparison'!$F$13:$F$39)+COUNTA('CRM Comparison'!$H$13:$H$39)+COUNTA('CRM Comparison'!$J$13:$J$39)+COUNTA('Demo Day'!$D$8:$D$12)+COUNTA('Demo Day'!$F$8:$F$12)+COUNTA('Demo Day'!$H$8:$H$12)+COUNTA('Demo Day'!$J$8:$J$12))=0,"",IF((COUNTIF('CRM Comparison'!$D$12:$D$40,"Works With Concerns")+COUNTIF('CRM Comparison'!$D$12:$D$40,"Claimed, Not Demonstrated"))=0,"",IFERROR(TEXT(INDEX('CRM Comparison'!$U$12:$U$40,MATCH(2,'CRM Comparison'!$L$12:$L$40,0)),"00")&amp;" — "&amp;INDEX('CRM Comparison'!$T$12:$T$40,MATCH(2,'CRM Comparison'!$L$12:$L$40,0))&amp;CHAR(10)&amp;INDEX('CRM Comparison'!$D$12:$D$40,MATCH(2,'CRM Comparison'!$L$12:$L$40,0))&amp;IF(INDEX('CRM Comparison'!$E$12:$E$40,MATCH(2,'CRM Comparison'!$L$12:$L$40,0))&lt;&gt;"",CHAR(10)&amp;INDEX('CRM Comparison'!$E$12:$E$40,MATCH(2,'CRM Comparison'!$L$12:$L$40,0)),""),"")))</f>
        <v/>
      </c>
    </row>
    <row r="30" ht="40" customHeight="1">
      <c r="A30" s="92">
        <f>IF((COUNTA('CRM Comparison'!$D$13:$D$39)+COUNTA('CRM Comparison'!$F$13:$F$39)+COUNTA('CRM Comparison'!$H$13:$H$39)+COUNTA('CRM Comparison'!$J$13:$J$39)+COUNTA('Demo Day'!$D$8:$D$12)+COUNTA('Demo Day'!$F$8:$F$12)+COUNTA('Demo Day'!$H$8:$H$12)+COUNTA('Demo Day'!$J$8:$J$12))=0,"",IF((COUNTIF('CRM Comparison'!$D$12:$D$40,"Works With Concerns")+COUNTIF('CRM Comparison'!$D$12:$D$40,"Claimed, Not Demonstrated"))=0,"",IFERROR(TEXT(INDEX('CRM Comparison'!$U$12:$U$40,MATCH(3,'CRM Comparison'!$L$12:$L$40,0)),"00")&amp;" — "&amp;INDEX('CRM Comparison'!$T$12:$T$40,MATCH(3,'CRM Comparison'!$L$12:$L$40,0))&amp;CHAR(10)&amp;INDEX('CRM Comparison'!$D$12:$D$40,MATCH(3,'CRM Comparison'!$L$12:$L$40,0))&amp;IF(INDEX('CRM Comparison'!$E$12:$E$40,MATCH(3,'CRM Comparison'!$L$12:$L$40,0))&lt;&gt;"",CHAR(10)&amp;INDEX('CRM Comparison'!$E$12:$E$40,MATCH(3,'CRM Comparison'!$L$12:$L$40,0)),""),"")))</f>
        <v/>
      </c>
    </row>
    <row r="31" ht="40" customHeight="1">
      <c r="A31" s="92">
        <f>IF((COUNTA('CRM Comparison'!$D$13:$D$39)+COUNTA('CRM Comparison'!$F$13:$F$39)+COUNTA('CRM Comparison'!$H$13:$H$39)+COUNTA('CRM Comparison'!$J$13:$J$39)+COUNTA('Demo Day'!$D$8:$D$12)+COUNTA('Demo Day'!$F$8:$F$12)+COUNTA('Demo Day'!$H$8:$H$12)+COUNTA('Demo Day'!$J$8:$J$12))=0,"",IF((COUNTIF('CRM Comparison'!$D$12:$D$40,"Works With Concerns")+COUNTIF('CRM Comparison'!$D$12:$D$40,"Claimed, Not Demonstrated"))=0,"",IFERROR(TEXT(INDEX('CRM Comparison'!$U$12:$U$40,MATCH(4,'CRM Comparison'!$L$12:$L$40,0)),"00")&amp;" — "&amp;INDEX('CRM Comparison'!$T$12:$T$40,MATCH(4,'CRM Comparison'!$L$12:$L$40,0))&amp;CHAR(10)&amp;INDEX('CRM Comparison'!$D$12:$D$40,MATCH(4,'CRM Comparison'!$L$12:$L$40,0))&amp;IF(INDEX('CRM Comparison'!$E$12:$E$40,MATCH(4,'CRM Comparison'!$L$12:$L$40,0))&lt;&gt;"",CHAR(10)&amp;INDEX('CRM Comparison'!$E$12:$E$40,MATCH(4,'CRM Comparison'!$L$12:$L$40,0)),"")&amp;IF((COUNTIF('CRM Comparison'!$D$12:$D$40,"Works With Concerns")+COUNTIF('CRM Comparison'!$D$12:$D$40,"Claimed, Not Demonstrated"))&gt;4,CHAR(10)&amp;"+"&amp;((COUNTIF('CRM Comparison'!$D$12:$D$40,"Works With Concerns")+COUNTIF('CRM Comparison'!$D$12:$D$40,"Claimed, Not Demonstrated"))-4)&amp;" more",""),"")))</f>
        <v/>
      </c>
    </row>
    <row r="32" ht="34" customHeight="1">
      <c r="A32" s="93" t="inlineStr">
        <is>
          <t>MAJOR GAPS — MUST-HAVE ITEMS</t>
        </is>
      </c>
    </row>
    <row r="33" ht="40" customHeight="1">
      <c r="A33" s="92">
        <f>IF((COUNTA('CRM Comparison'!$D$13:$D$39)+COUNTA('CRM Comparison'!$F$13:$F$39)+COUNTA('CRM Comparison'!$H$13:$H$39)+COUNTA('CRM Comparison'!$J$13:$J$39)+COUNTA('Demo Day'!$D$8:$D$12)+COUNTA('Demo Day'!$F$8:$F$12)+COUNTA('Demo Day'!$H$8:$H$12)+COUNTA('Demo Day'!$J$8:$J$12))=0,"Evaluation not started",IF(COUNTIFS('CRM Comparison'!$C$12:$C$40,"Must Have",'CRM Comparison'!$D$12:$D$40,"Doesn't Meet Our Need")=0,"No issues identified in completed entries",IFERROR(TEXT(INDEX('CRM Comparison'!$U$12:$U$40,MATCH(1,'CRM Comparison'!$M$12:$M$40,0)),"00")&amp;" — "&amp;INDEX('CRM Comparison'!$T$12:$T$40,MATCH(1,'CRM Comparison'!$M$12:$M$40,0))&amp;CHAR(10)&amp;INDEX('CRM Comparison'!$D$12:$D$40,MATCH(1,'CRM Comparison'!$M$12:$M$40,0))&amp;IF(INDEX('CRM Comparison'!$E$12:$E$40,MATCH(1,'CRM Comparison'!$M$12:$M$40,0))&lt;&gt;"",CHAR(10)&amp;INDEX('CRM Comparison'!$E$12:$E$40,MATCH(1,'CRM Comparison'!$M$12:$M$40,0)),""),"")))</f>
        <v/>
      </c>
    </row>
    <row r="34" ht="40" customHeight="1">
      <c r="A34" s="92">
        <f>IF((COUNTA('CRM Comparison'!$D$13:$D$39)+COUNTA('CRM Comparison'!$F$13:$F$39)+COUNTA('CRM Comparison'!$H$13:$H$39)+COUNTA('CRM Comparison'!$J$13:$J$39)+COUNTA('Demo Day'!$D$8:$D$12)+COUNTA('Demo Day'!$F$8:$F$12)+COUNTA('Demo Day'!$H$8:$H$12)+COUNTA('Demo Day'!$J$8:$J$12))=0,"",IF(COUNTIFS('CRM Comparison'!$C$12:$C$40,"Must Have",'CRM Comparison'!$D$12:$D$40,"Doesn't Meet Our Need")=0,"",IFERROR(TEXT(INDEX('CRM Comparison'!$U$12:$U$40,MATCH(2,'CRM Comparison'!$M$12:$M$40,0)),"00")&amp;" — "&amp;INDEX('CRM Comparison'!$T$12:$T$40,MATCH(2,'CRM Comparison'!$M$12:$M$40,0))&amp;CHAR(10)&amp;INDEX('CRM Comparison'!$D$12:$D$40,MATCH(2,'CRM Comparison'!$M$12:$M$40,0))&amp;IF(INDEX('CRM Comparison'!$E$12:$E$40,MATCH(2,'CRM Comparison'!$M$12:$M$40,0))&lt;&gt;"",CHAR(10)&amp;INDEX('CRM Comparison'!$E$12:$E$40,MATCH(2,'CRM Comparison'!$M$12:$M$40,0)),"")&amp;IF(COUNTIFS('CRM Comparison'!$C$12:$C$40,"Must Have",'CRM Comparison'!$D$12:$D$40,"Doesn't Meet Our Need")&gt;2,CHAR(10)&amp;"+"&amp;(COUNTIFS('CRM Comparison'!$C$12:$C$40,"Must Have",'CRM Comparison'!$D$12:$D$40,"Doesn't Meet Our Need")-2)&amp;" more",""),"")))</f>
        <v/>
      </c>
    </row>
    <row r="35" ht="34" customHeight="1">
      <c r="A35" s="91" t="inlineStr">
        <is>
          <t>DEMO ISSUES</t>
        </is>
      </c>
    </row>
    <row r="36" ht="40" customHeight="1">
      <c r="A36" s="92">
        <f>IF((COUNTA('CRM Comparison'!$D$13:$D$39)+COUNTA('CRM Comparison'!$F$13:$F$39)+COUNTA('CRM Comparison'!$H$13:$H$39)+COUNTA('CRM Comparison'!$J$13:$J$39)+COUNTA('Demo Day'!$D$8:$D$12)+COUNTA('Demo Day'!$F$8:$F$12)+COUNTA('Demo Day'!$H$8:$H$12)+COUNTA('Demo Day'!$J$8:$J$12))=0,"Evaluation not started",IF((COUNTIF('Demo Day'!$D$8:$D$12,"Works With Concerns")+COUNTIF('Demo Day'!$D$8:$D$12,"Claimed, Not Demonstrated")+COUNTIF('Demo Day'!$D$8:$D$12,"Doesn't Meet Our Need"))=0,"No issues identified in completed entries",IFERROR(INDEX('Demo Day'!$A$8:$A$12,MATCH(1,'Demo Day'!$L$8:$L$12,0))&amp;CHAR(10)&amp;INDEX('Demo Day'!$D$8:$D$12,MATCH(1,'Demo Day'!$L$8:$L$12,0))&amp;IF(INDEX('Demo Day'!$E$8:$E$12,MATCH(1,'Demo Day'!$L$8:$L$12,0))&lt;&gt;"",CHAR(10)&amp;INDEX('Demo Day'!$E$8:$E$12,MATCH(1,'Demo Day'!$L$8:$L$12,0)),""),"")))</f>
        <v/>
      </c>
    </row>
    <row r="37" ht="40" customHeight="1">
      <c r="A37" s="92">
        <f>IF((COUNTA('CRM Comparison'!$D$13:$D$39)+COUNTA('CRM Comparison'!$F$13:$F$39)+COUNTA('CRM Comparison'!$H$13:$H$39)+COUNTA('CRM Comparison'!$J$13:$J$39)+COUNTA('Demo Day'!$D$8:$D$12)+COUNTA('Demo Day'!$F$8:$F$12)+COUNTA('Demo Day'!$H$8:$H$12)+COUNTA('Demo Day'!$J$8:$J$12))=0,"",IF((COUNTIF('Demo Day'!$D$8:$D$12,"Works With Concerns")+COUNTIF('Demo Day'!$D$8:$D$12,"Claimed, Not Demonstrated")+COUNTIF('Demo Day'!$D$8:$D$12,"Doesn't Meet Our Need"))=0,"",IFERROR(INDEX('Demo Day'!$A$8:$A$12,MATCH(2,'Demo Day'!$L$8:$L$12,0))&amp;CHAR(10)&amp;INDEX('Demo Day'!$D$8:$D$12,MATCH(2,'Demo Day'!$L$8:$L$12,0))&amp;IF(INDEX('Demo Day'!$E$8:$E$12,MATCH(2,'Demo Day'!$L$8:$L$12,0))&lt;&gt;"",CHAR(10)&amp;INDEX('Demo Day'!$E$8:$E$12,MATCH(2,'Demo Day'!$L$8:$L$12,0)),"")&amp;IF((COUNTIF('Demo Day'!$D$8:$D$12,"Works With Concerns")+COUNTIF('Demo Day'!$D$8:$D$12,"Claimed, Not Demonstrated")+COUNTIF('Demo Day'!$D$8:$D$12,"Doesn't Meet Our Need"))&gt;2,CHAR(10)&amp;"+"&amp;((COUNTIF('Demo Day'!$D$8:$D$12,"Works With Concerns")+COUNTIF('Demo Day'!$D$8:$D$12,"Claimed, Not Demonstrated")+COUNTIF('Demo Day'!$D$8:$D$12,"Doesn't Meet Our Need"))-2)&amp;" more",""),"")))</f>
        <v/>
      </c>
    </row>
    <row r="38" ht="34" customHeight="1">
      <c r="A38" s="89">
        <f>'CRM Comparison'!$B$7</f>
        <v/>
      </c>
    </row>
    <row r="39" ht="34" customHeight="1">
      <c r="A39" s="90">
        <f>IF(COUNTA('CRM Comparison'!$F$13:$F$39)+COUNTA('Demo Day'!$F$8:$F$12)=0,"Not started",COUNTA('CRM Comparison'!$F$13:$F$39)&amp;" of 24 items evaluated"&amp;CHAR(10)&amp;COUNTA('Demo Day'!$F$8:$F$12)&amp;" of 5 demos completed")</f>
        <v/>
      </c>
    </row>
    <row r="40" ht="34" customHeight="1">
      <c r="A40" s="91" t="inlineStr">
        <is>
          <t>NEEDS FOLLOW-UP</t>
        </is>
      </c>
    </row>
    <row r="41" ht="40" customHeight="1">
      <c r="A41" s="92">
        <f>IF((COUNTA('CRM Comparison'!$D$13:$D$39)+COUNTA('CRM Comparison'!$F$13:$F$39)+COUNTA('CRM Comparison'!$H$13:$H$39)+COUNTA('CRM Comparison'!$J$13:$J$39)+COUNTA('Demo Day'!$D$8:$D$12)+COUNTA('Demo Day'!$F$8:$F$12)+COUNTA('Demo Day'!$H$8:$H$12)+COUNTA('Demo Day'!$J$8:$J$12))=0,"Evaluation not started",IF((COUNTIF('CRM Comparison'!$F$12:$F$40,"Works With Concerns")+COUNTIF('CRM Comparison'!$F$12:$F$40,"Claimed, Not Demonstrated"))=0,"No issues identified in completed entries",IFERROR(TEXT(INDEX('CRM Comparison'!$U$12:$U$40,MATCH(1,'CRM Comparison'!$N$12:$N$40,0)),"00")&amp;" — "&amp;INDEX('CRM Comparison'!$T$12:$T$40,MATCH(1,'CRM Comparison'!$N$12:$N$40,0))&amp;CHAR(10)&amp;INDEX('CRM Comparison'!$F$12:$F$40,MATCH(1,'CRM Comparison'!$N$12:$N$40,0))&amp;IF(INDEX('CRM Comparison'!$G$12:$G$40,MATCH(1,'CRM Comparison'!$N$12:$N$40,0))&lt;&gt;"",CHAR(10)&amp;INDEX('CRM Comparison'!$G$12:$G$40,MATCH(1,'CRM Comparison'!$N$12:$N$40,0)),""),"")))</f>
        <v/>
      </c>
    </row>
    <row r="42" ht="40" customHeight="1">
      <c r="A42" s="92">
        <f>IF((COUNTA('CRM Comparison'!$D$13:$D$39)+COUNTA('CRM Comparison'!$F$13:$F$39)+COUNTA('CRM Comparison'!$H$13:$H$39)+COUNTA('CRM Comparison'!$J$13:$J$39)+COUNTA('Demo Day'!$D$8:$D$12)+COUNTA('Demo Day'!$F$8:$F$12)+COUNTA('Demo Day'!$H$8:$H$12)+COUNTA('Demo Day'!$J$8:$J$12))=0,"",IF((COUNTIF('CRM Comparison'!$F$12:$F$40,"Works With Concerns")+COUNTIF('CRM Comparison'!$F$12:$F$40,"Claimed, Not Demonstrated"))=0,"",IFERROR(TEXT(INDEX('CRM Comparison'!$U$12:$U$40,MATCH(2,'CRM Comparison'!$N$12:$N$40,0)),"00")&amp;" — "&amp;INDEX('CRM Comparison'!$T$12:$T$40,MATCH(2,'CRM Comparison'!$N$12:$N$40,0))&amp;CHAR(10)&amp;INDEX('CRM Comparison'!$F$12:$F$40,MATCH(2,'CRM Comparison'!$N$12:$N$40,0))&amp;IF(INDEX('CRM Comparison'!$G$12:$G$40,MATCH(2,'CRM Comparison'!$N$12:$N$40,0))&lt;&gt;"",CHAR(10)&amp;INDEX('CRM Comparison'!$G$12:$G$40,MATCH(2,'CRM Comparison'!$N$12:$N$40,0)),""),"")))</f>
        <v/>
      </c>
    </row>
    <row r="43" ht="40" customHeight="1">
      <c r="A43" s="92">
        <f>IF((COUNTA('CRM Comparison'!$D$13:$D$39)+COUNTA('CRM Comparison'!$F$13:$F$39)+COUNTA('CRM Comparison'!$H$13:$H$39)+COUNTA('CRM Comparison'!$J$13:$J$39)+COUNTA('Demo Day'!$D$8:$D$12)+COUNTA('Demo Day'!$F$8:$F$12)+COUNTA('Demo Day'!$H$8:$H$12)+COUNTA('Demo Day'!$J$8:$J$12))=0,"",IF((COUNTIF('CRM Comparison'!$F$12:$F$40,"Works With Concerns")+COUNTIF('CRM Comparison'!$F$12:$F$40,"Claimed, Not Demonstrated"))=0,"",IFERROR(TEXT(INDEX('CRM Comparison'!$U$12:$U$40,MATCH(3,'CRM Comparison'!$N$12:$N$40,0)),"00")&amp;" — "&amp;INDEX('CRM Comparison'!$T$12:$T$40,MATCH(3,'CRM Comparison'!$N$12:$N$40,0))&amp;CHAR(10)&amp;INDEX('CRM Comparison'!$F$12:$F$40,MATCH(3,'CRM Comparison'!$N$12:$N$40,0))&amp;IF(INDEX('CRM Comparison'!$G$12:$G$40,MATCH(3,'CRM Comparison'!$N$12:$N$40,0))&lt;&gt;"",CHAR(10)&amp;INDEX('CRM Comparison'!$G$12:$G$40,MATCH(3,'CRM Comparison'!$N$12:$N$40,0)),""),"")))</f>
        <v/>
      </c>
    </row>
    <row r="44" ht="40" customHeight="1">
      <c r="A44" s="92">
        <f>IF((COUNTA('CRM Comparison'!$D$13:$D$39)+COUNTA('CRM Comparison'!$F$13:$F$39)+COUNTA('CRM Comparison'!$H$13:$H$39)+COUNTA('CRM Comparison'!$J$13:$J$39)+COUNTA('Demo Day'!$D$8:$D$12)+COUNTA('Demo Day'!$F$8:$F$12)+COUNTA('Demo Day'!$H$8:$H$12)+COUNTA('Demo Day'!$J$8:$J$12))=0,"",IF((COUNTIF('CRM Comparison'!$F$12:$F$40,"Works With Concerns")+COUNTIF('CRM Comparison'!$F$12:$F$40,"Claimed, Not Demonstrated"))=0,"",IFERROR(TEXT(INDEX('CRM Comparison'!$U$12:$U$40,MATCH(4,'CRM Comparison'!$N$12:$N$40,0)),"00")&amp;" — "&amp;INDEX('CRM Comparison'!$T$12:$T$40,MATCH(4,'CRM Comparison'!$N$12:$N$40,0))&amp;CHAR(10)&amp;INDEX('CRM Comparison'!$F$12:$F$40,MATCH(4,'CRM Comparison'!$N$12:$N$40,0))&amp;IF(INDEX('CRM Comparison'!$G$12:$G$40,MATCH(4,'CRM Comparison'!$N$12:$N$40,0))&lt;&gt;"",CHAR(10)&amp;INDEX('CRM Comparison'!$G$12:$G$40,MATCH(4,'CRM Comparison'!$N$12:$N$40,0)),"")&amp;IF((COUNTIF('CRM Comparison'!$F$12:$F$40,"Works With Concerns")+COUNTIF('CRM Comparison'!$F$12:$F$40,"Claimed, Not Demonstrated"))&gt;4,CHAR(10)&amp;"+"&amp;((COUNTIF('CRM Comparison'!$F$12:$F$40,"Works With Concerns")+COUNTIF('CRM Comparison'!$F$12:$F$40,"Claimed, Not Demonstrated"))-4)&amp;" more",""),"")))</f>
        <v/>
      </c>
    </row>
    <row r="45" ht="34" customHeight="1">
      <c r="A45" s="93" t="inlineStr">
        <is>
          <t>MAJOR GAPS — MUST-HAVE ITEMS</t>
        </is>
      </c>
    </row>
    <row r="46" ht="40" customHeight="1">
      <c r="A46" s="92">
        <f>IF((COUNTA('CRM Comparison'!$D$13:$D$39)+COUNTA('CRM Comparison'!$F$13:$F$39)+COUNTA('CRM Comparison'!$H$13:$H$39)+COUNTA('CRM Comparison'!$J$13:$J$39)+COUNTA('Demo Day'!$D$8:$D$12)+COUNTA('Demo Day'!$F$8:$F$12)+COUNTA('Demo Day'!$H$8:$H$12)+COUNTA('Demo Day'!$J$8:$J$12))=0,"Evaluation not started",IF(COUNTIFS('CRM Comparison'!$C$12:$C$40,"Must Have",'CRM Comparison'!$F$12:$F$40,"Doesn't Meet Our Need")=0,"No issues identified in completed entries",IFERROR(TEXT(INDEX('CRM Comparison'!$U$12:$U$40,MATCH(1,'CRM Comparison'!$O$12:$O$40,0)),"00")&amp;" — "&amp;INDEX('CRM Comparison'!$T$12:$T$40,MATCH(1,'CRM Comparison'!$O$12:$O$40,0))&amp;CHAR(10)&amp;INDEX('CRM Comparison'!$F$12:$F$40,MATCH(1,'CRM Comparison'!$O$12:$O$40,0))&amp;IF(INDEX('CRM Comparison'!$G$12:$G$40,MATCH(1,'CRM Comparison'!$O$12:$O$40,0))&lt;&gt;"",CHAR(10)&amp;INDEX('CRM Comparison'!$G$12:$G$40,MATCH(1,'CRM Comparison'!$O$12:$O$40,0)),""),"")))</f>
        <v/>
      </c>
    </row>
    <row r="47" ht="40" customHeight="1">
      <c r="A47" s="92">
        <f>IF((COUNTA('CRM Comparison'!$D$13:$D$39)+COUNTA('CRM Comparison'!$F$13:$F$39)+COUNTA('CRM Comparison'!$H$13:$H$39)+COUNTA('CRM Comparison'!$J$13:$J$39)+COUNTA('Demo Day'!$D$8:$D$12)+COUNTA('Demo Day'!$F$8:$F$12)+COUNTA('Demo Day'!$H$8:$H$12)+COUNTA('Demo Day'!$J$8:$J$12))=0,"",IF(COUNTIFS('CRM Comparison'!$C$12:$C$40,"Must Have",'CRM Comparison'!$F$12:$F$40,"Doesn't Meet Our Need")=0,"",IFERROR(TEXT(INDEX('CRM Comparison'!$U$12:$U$40,MATCH(2,'CRM Comparison'!$O$12:$O$40,0)),"00")&amp;" — "&amp;INDEX('CRM Comparison'!$T$12:$T$40,MATCH(2,'CRM Comparison'!$O$12:$O$40,0))&amp;CHAR(10)&amp;INDEX('CRM Comparison'!$F$12:$F$40,MATCH(2,'CRM Comparison'!$O$12:$O$40,0))&amp;IF(INDEX('CRM Comparison'!$G$12:$G$40,MATCH(2,'CRM Comparison'!$O$12:$O$40,0))&lt;&gt;"",CHAR(10)&amp;INDEX('CRM Comparison'!$G$12:$G$40,MATCH(2,'CRM Comparison'!$O$12:$O$40,0)),"")&amp;IF(COUNTIFS('CRM Comparison'!$C$12:$C$40,"Must Have",'CRM Comparison'!$F$12:$F$40,"Doesn't Meet Our Need")&gt;2,CHAR(10)&amp;"+"&amp;(COUNTIFS('CRM Comparison'!$C$12:$C$40,"Must Have",'CRM Comparison'!$F$12:$F$40,"Doesn't Meet Our Need")-2)&amp;" more",""),"")))</f>
        <v/>
      </c>
    </row>
    <row r="48">
      <c r="A48" s="91" t="inlineStr">
        <is>
          <t>DEMO ISSUES</t>
        </is>
      </c>
    </row>
    <row r="49" ht="40" customHeight="1">
      <c r="A49" s="92">
        <f>IF((COUNTA('CRM Comparison'!$D$13:$D$39)+COUNTA('CRM Comparison'!$F$13:$F$39)+COUNTA('CRM Comparison'!$H$13:$H$39)+COUNTA('CRM Comparison'!$J$13:$J$39)+COUNTA('Demo Day'!$D$8:$D$12)+COUNTA('Demo Day'!$F$8:$F$12)+COUNTA('Demo Day'!$H$8:$H$12)+COUNTA('Demo Day'!$J$8:$J$12))=0,"Evaluation not started",IF((COUNTIF('Demo Day'!$F$8:$F$12,"Works With Concerns")+COUNTIF('Demo Day'!$F$8:$F$12,"Claimed, Not Demonstrated")+COUNTIF('Demo Day'!$F$8:$F$12,"Doesn't Meet Our Need"))=0,"No issues identified in completed entries",IFERROR(INDEX('Demo Day'!$A$8:$A$12,MATCH(1,'Demo Day'!$M$8:$M$12,0))&amp;CHAR(10)&amp;INDEX('Demo Day'!$F$8:$F$12,MATCH(1,'Demo Day'!$M$8:$M$12,0))&amp;IF(INDEX('Demo Day'!$G$8:$G$12,MATCH(1,'Demo Day'!$M$8:$M$12,0))&lt;&gt;"",CHAR(10)&amp;INDEX('Demo Day'!$G$8:$G$12,MATCH(1,'Demo Day'!$M$8:$M$12,0)),""),"")))</f>
        <v/>
      </c>
    </row>
    <row r="50" ht="40" customHeight="1">
      <c r="A50" s="92">
        <f>IF((COUNTA('CRM Comparison'!$D$13:$D$39)+COUNTA('CRM Comparison'!$F$13:$F$39)+COUNTA('CRM Comparison'!$H$13:$H$39)+COUNTA('CRM Comparison'!$J$13:$J$39)+COUNTA('Demo Day'!$D$8:$D$12)+COUNTA('Demo Day'!$F$8:$F$12)+COUNTA('Demo Day'!$H$8:$H$12)+COUNTA('Demo Day'!$J$8:$J$12))=0,"",IF((COUNTIF('Demo Day'!$F$8:$F$12,"Works With Concerns")+COUNTIF('Demo Day'!$F$8:$F$12,"Claimed, Not Demonstrated")+COUNTIF('Demo Day'!$F$8:$F$12,"Doesn't Meet Our Need"))=0,"",IFERROR(INDEX('Demo Day'!$A$8:$A$12,MATCH(2,'Demo Day'!$M$8:$M$12,0))&amp;CHAR(10)&amp;INDEX('Demo Day'!$F$8:$F$12,MATCH(2,'Demo Day'!$M$8:$M$12,0))&amp;IF(INDEX('Demo Day'!$G$8:$G$12,MATCH(2,'Demo Day'!$M$8:$M$12,0))&lt;&gt;"",CHAR(10)&amp;INDEX('Demo Day'!$G$8:$G$12,MATCH(2,'Demo Day'!$M$8:$M$12,0)),"")&amp;IF((COUNTIF('Demo Day'!$F$8:$F$12,"Works With Concerns")+COUNTIF('Demo Day'!$F$8:$F$12,"Claimed, Not Demonstrated")+COUNTIF('Demo Day'!$F$8:$F$12,"Doesn't Meet Our Need"))&gt;2,CHAR(10)&amp;"+"&amp;((COUNTIF('Demo Day'!$F$8:$F$12,"Works With Concerns")+COUNTIF('Demo Day'!$F$8:$F$12,"Claimed, Not Demonstrated")+COUNTIF('Demo Day'!$F$8:$F$12,"Doesn't Meet Our Need"))-2)&amp;" more",""),"")))</f>
        <v/>
      </c>
    </row>
    <row r="51" ht="34" customHeight="1">
      <c r="A51" s="89">
        <f>'CRM Comparison'!$B$8</f>
        <v/>
      </c>
    </row>
    <row r="52" ht="34" customHeight="1">
      <c r="A52" s="90">
        <f>IF(COUNTA('CRM Comparison'!$H$13:$H$39)+COUNTA('Demo Day'!$H$8:$H$12)=0,"Not started",COUNTA('CRM Comparison'!$H$13:$H$39)&amp;" of 24 items evaluated"&amp;CHAR(10)&amp;COUNTA('Demo Day'!$H$8:$H$12)&amp;" of 5 demos completed")</f>
        <v/>
      </c>
    </row>
    <row r="53" ht="34" customHeight="1">
      <c r="A53" s="91" t="inlineStr">
        <is>
          <t>NEEDS FOLLOW-UP</t>
        </is>
      </c>
    </row>
    <row r="54" ht="40" customHeight="1">
      <c r="A54" s="92">
        <f>IF((COUNTA('CRM Comparison'!$D$13:$D$39)+COUNTA('CRM Comparison'!$F$13:$F$39)+COUNTA('CRM Comparison'!$H$13:$H$39)+COUNTA('CRM Comparison'!$J$13:$J$39)+COUNTA('Demo Day'!$D$8:$D$12)+COUNTA('Demo Day'!$F$8:$F$12)+COUNTA('Demo Day'!$H$8:$H$12)+COUNTA('Demo Day'!$J$8:$J$12))=0,"Evaluation not started",IF((COUNTIF('CRM Comparison'!$H$12:$H$40,"Works With Concerns")+COUNTIF('CRM Comparison'!$H$12:$H$40,"Claimed, Not Demonstrated"))=0,"No issues identified in completed entries",IFERROR(TEXT(INDEX('CRM Comparison'!$U$12:$U$40,MATCH(1,'CRM Comparison'!$P$12:$P$40,0)),"00")&amp;" — "&amp;INDEX('CRM Comparison'!$T$12:$T$40,MATCH(1,'CRM Comparison'!$P$12:$P$40,0))&amp;CHAR(10)&amp;INDEX('CRM Comparison'!$H$12:$H$40,MATCH(1,'CRM Comparison'!$P$12:$P$40,0))&amp;IF(INDEX('CRM Comparison'!$I$12:$I$40,MATCH(1,'CRM Comparison'!$P$12:$P$40,0))&lt;&gt;"",CHAR(10)&amp;INDEX('CRM Comparison'!$I$12:$I$40,MATCH(1,'CRM Comparison'!$P$12:$P$40,0)),""),"")))</f>
        <v/>
      </c>
    </row>
    <row r="55" ht="40" customHeight="1">
      <c r="A55" s="92">
        <f>IF((COUNTA('CRM Comparison'!$D$13:$D$39)+COUNTA('CRM Comparison'!$F$13:$F$39)+COUNTA('CRM Comparison'!$H$13:$H$39)+COUNTA('CRM Comparison'!$J$13:$J$39)+COUNTA('Demo Day'!$D$8:$D$12)+COUNTA('Demo Day'!$F$8:$F$12)+COUNTA('Demo Day'!$H$8:$H$12)+COUNTA('Demo Day'!$J$8:$J$12))=0,"",IF((COUNTIF('CRM Comparison'!$H$12:$H$40,"Works With Concerns")+COUNTIF('CRM Comparison'!$H$12:$H$40,"Claimed, Not Demonstrated"))=0,"",IFERROR(TEXT(INDEX('CRM Comparison'!$U$12:$U$40,MATCH(2,'CRM Comparison'!$P$12:$P$40,0)),"00")&amp;" — "&amp;INDEX('CRM Comparison'!$T$12:$T$40,MATCH(2,'CRM Comparison'!$P$12:$P$40,0))&amp;CHAR(10)&amp;INDEX('CRM Comparison'!$H$12:$H$40,MATCH(2,'CRM Comparison'!$P$12:$P$40,0))&amp;IF(INDEX('CRM Comparison'!$I$12:$I$40,MATCH(2,'CRM Comparison'!$P$12:$P$40,0))&lt;&gt;"",CHAR(10)&amp;INDEX('CRM Comparison'!$I$12:$I$40,MATCH(2,'CRM Comparison'!$P$12:$P$40,0)),""),"")))</f>
        <v/>
      </c>
    </row>
    <row r="56" ht="40" customHeight="1">
      <c r="A56" s="92">
        <f>IF((COUNTA('CRM Comparison'!$D$13:$D$39)+COUNTA('CRM Comparison'!$F$13:$F$39)+COUNTA('CRM Comparison'!$H$13:$H$39)+COUNTA('CRM Comparison'!$J$13:$J$39)+COUNTA('Demo Day'!$D$8:$D$12)+COUNTA('Demo Day'!$F$8:$F$12)+COUNTA('Demo Day'!$H$8:$H$12)+COUNTA('Demo Day'!$J$8:$J$12))=0,"",IF((COUNTIF('CRM Comparison'!$H$12:$H$40,"Works With Concerns")+COUNTIF('CRM Comparison'!$H$12:$H$40,"Claimed, Not Demonstrated"))=0,"",IFERROR(TEXT(INDEX('CRM Comparison'!$U$12:$U$40,MATCH(3,'CRM Comparison'!$P$12:$P$40,0)),"00")&amp;" — "&amp;INDEX('CRM Comparison'!$T$12:$T$40,MATCH(3,'CRM Comparison'!$P$12:$P$40,0))&amp;CHAR(10)&amp;INDEX('CRM Comparison'!$H$12:$H$40,MATCH(3,'CRM Comparison'!$P$12:$P$40,0))&amp;IF(INDEX('CRM Comparison'!$I$12:$I$40,MATCH(3,'CRM Comparison'!$P$12:$P$40,0))&lt;&gt;"",CHAR(10)&amp;INDEX('CRM Comparison'!$I$12:$I$40,MATCH(3,'CRM Comparison'!$P$12:$P$40,0)),""),"")))</f>
        <v/>
      </c>
    </row>
    <row r="57" ht="40" customHeight="1">
      <c r="A57" s="92">
        <f>IF((COUNTA('CRM Comparison'!$D$13:$D$39)+COUNTA('CRM Comparison'!$F$13:$F$39)+COUNTA('CRM Comparison'!$H$13:$H$39)+COUNTA('CRM Comparison'!$J$13:$J$39)+COUNTA('Demo Day'!$D$8:$D$12)+COUNTA('Demo Day'!$F$8:$F$12)+COUNTA('Demo Day'!$H$8:$H$12)+COUNTA('Demo Day'!$J$8:$J$12))=0,"",IF((COUNTIF('CRM Comparison'!$H$12:$H$40,"Works With Concerns")+COUNTIF('CRM Comparison'!$H$12:$H$40,"Claimed, Not Demonstrated"))=0,"",IFERROR(TEXT(INDEX('CRM Comparison'!$U$12:$U$40,MATCH(4,'CRM Comparison'!$P$12:$P$40,0)),"00")&amp;" — "&amp;INDEX('CRM Comparison'!$T$12:$T$40,MATCH(4,'CRM Comparison'!$P$12:$P$40,0))&amp;CHAR(10)&amp;INDEX('CRM Comparison'!$H$12:$H$40,MATCH(4,'CRM Comparison'!$P$12:$P$40,0))&amp;IF(INDEX('CRM Comparison'!$I$12:$I$40,MATCH(4,'CRM Comparison'!$P$12:$P$40,0))&lt;&gt;"",CHAR(10)&amp;INDEX('CRM Comparison'!$I$12:$I$40,MATCH(4,'CRM Comparison'!$P$12:$P$40,0)),"")&amp;IF((COUNTIF('CRM Comparison'!$H$12:$H$40,"Works With Concerns")+COUNTIF('CRM Comparison'!$H$12:$H$40,"Claimed, Not Demonstrated"))&gt;4,CHAR(10)&amp;"+"&amp;((COUNTIF('CRM Comparison'!$H$12:$H$40,"Works With Concerns")+COUNTIF('CRM Comparison'!$H$12:$H$40,"Claimed, Not Demonstrated"))-4)&amp;" more",""),"")))</f>
        <v/>
      </c>
    </row>
    <row r="58" ht="34" customHeight="1">
      <c r="A58" s="93" t="inlineStr">
        <is>
          <t>MAJOR GAPS — MUST-HAVE ITEMS</t>
        </is>
      </c>
    </row>
    <row r="59" ht="40" customHeight="1">
      <c r="A59" s="92">
        <f>IF((COUNTA('CRM Comparison'!$D$13:$D$39)+COUNTA('CRM Comparison'!$F$13:$F$39)+COUNTA('CRM Comparison'!$H$13:$H$39)+COUNTA('CRM Comparison'!$J$13:$J$39)+COUNTA('Demo Day'!$D$8:$D$12)+COUNTA('Demo Day'!$F$8:$F$12)+COUNTA('Demo Day'!$H$8:$H$12)+COUNTA('Demo Day'!$J$8:$J$12))=0,"Evaluation not started",IF(COUNTIFS('CRM Comparison'!$C$12:$C$40,"Must Have",'CRM Comparison'!$H$12:$H$40,"Doesn't Meet Our Need")=0,"No issues identified in completed entries",IFERROR(TEXT(INDEX('CRM Comparison'!$U$12:$U$40,MATCH(1,'CRM Comparison'!$Q$12:$Q$40,0)),"00")&amp;" — "&amp;INDEX('CRM Comparison'!$T$12:$T$40,MATCH(1,'CRM Comparison'!$Q$12:$Q$40,0))&amp;CHAR(10)&amp;INDEX('CRM Comparison'!$H$12:$H$40,MATCH(1,'CRM Comparison'!$Q$12:$Q$40,0))&amp;IF(INDEX('CRM Comparison'!$I$12:$I$40,MATCH(1,'CRM Comparison'!$Q$12:$Q$40,0))&lt;&gt;"",CHAR(10)&amp;INDEX('CRM Comparison'!$I$12:$I$40,MATCH(1,'CRM Comparison'!$Q$12:$Q$40,0)),""),"")))</f>
        <v/>
      </c>
    </row>
    <row r="60" ht="40" customHeight="1">
      <c r="A60" s="92">
        <f>IF((COUNTA('CRM Comparison'!$D$13:$D$39)+COUNTA('CRM Comparison'!$F$13:$F$39)+COUNTA('CRM Comparison'!$H$13:$H$39)+COUNTA('CRM Comparison'!$J$13:$J$39)+COUNTA('Demo Day'!$D$8:$D$12)+COUNTA('Demo Day'!$F$8:$F$12)+COUNTA('Demo Day'!$H$8:$H$12)+COUNTA('Demo Day'!$J$8:$J$12))=0,"",IF(COUNTIFS('CRM Comparison'!$C$12:$C$40,"Must Have",'CRM Comparison'!$H$12:$H$40,"Doesn't Meet Our Need")=0,"",IFERROR(TEXT(INDEX('CRM Comparison'!$U$12:$U$40,MATCH(2,'CRM Comparison'!$Q$12:$Q$40,0)),"00")&amp;" — "&amp;INDEX('CRM Comparison'!$T$12:$T$40,MATCH(2,'CRM Comparison'!$Q$12:$Q$40,0))&amp;CHAR(10)&amp;INDEX('CRM Comparison'!$H$12:$H$40,MATCH(2,'CRM Comparison'!$Q$12:$Q$40,0))&amp;IF(INDEX('CRM Comparison'!$I$12:$I$40,MATCH(2,'CRM Comparison'!$Q$12:$Q$40,0))&lt;&gt;"",CHAR(10)&amp;INDEX('CRM Comparison'!$I$12:$I$40,MATCH(2,'CRM Comparison'!$Q$12:$Q$40,0)),"")&amp;IF(COUNTIFS('CRM Comparison'!$C$12:$C$40,"Must Have",'CRM Comparison'!$H$12:$H$40,"Doesn't Meet Our Need")&gt;2,CHAR(10)&amp;"+"&amp;(COUNTIFS('CRM Comparison'!$C$12:$C$40,"Must Have",'CRM Comparison'!$H$12:$H$40,"Doesn't Meet Our Need")-2)&amp;" more",""),"")))</f>
        <v/>
      </c>
    </row>
    <row r="61" ht="34" customHeight="1">
      <c r="A61" s="91" t="inlineStr">
        <is>
          <t>DEMO ISSUES</t>
        </is>
      </c>
    </row>
    <row r="62" ht="40" customHeight="1">
      <c r="A62" s="92">
        <f>IF((COUNTA('CRM Comparison'!$D$13:$D$39)+COUNTA('CRM Comparison'!$F$13:$F$39)+COUNTA('CRM Comparison'!$H$13:$H$39)+COUNTA('CRM Comparison'!$J$13:$J$39)+COUNTA('Demo Day'!$D$8:$D$12)+COUNTA('Demo Day'!$F$8:$F$12)+COUNTA('Demo Day'!$H$8:$H$12)+COUNTA('Demo Day'!$J$8:$J$12))=0,"Evaluation not started",IF((COUNTIF('Demo Day'!$H$8:$H$12,"Works With Concerns")+COUNTIF('Demo Day'!$H$8:$H$12,"Claimed, Not Demonstrated")+COUNTIF('Demo Day'!$H$8:$H$12,"Doesn't Meet Our Need"))=0,"No issues identified in completed entries",IFERROR(INDEX('Demo Day'!$A$8:$A$12,MATCH(1,'Demo Day'!$N$8:$N$12,0))&amp;CHAR(10)&amp;INDEX('Demo Day'!$H$8:$H$12,MATCH(1,'Demo Day'!$N$8:$N$12,0))&amp;IF(INDEX('Demo Day'!$I$8:$I$12,MATCH(1,'Demo Day'!$N$8:$N$12,0))&lt;&gt;"",CHAR(10)&amp;INDEX('Demo Day'!$I$8:$I$12,MATCH(1,'Demo Day'!$N$8:$N$12,0)),""),"")))</f>
        <v/>
      </c>
    </row>
    <row r="63" ht="40" customHeight="1">
      <c r="A63" s="92">
        <f>IF((COUNTA('CRM Comparison'!$D$13:$D$39)+COUNTA('CRM Comparison'!$F$13:$F$39)+COUNTA('CRM Comparison'!$H$13:$H$39)+COUNTA('CRM Comparison'!$J$13:$J$39)+COUNTA('Demo Day'!$D$8:$D$12)+COUNTA('Demo Day'!$F$8:$F$12)+COUNTA('Demo Day'!$H$8:$H$12)+COUNTA('Demo Day'!$J$8:$J$12))=0,"",IF((COUNTIF('Demo Day'!$H$8:$H$12,"Works With Concerns")+COUNTIF('Demo Day'!$H$8:$H$12,"Claimed, Not Demonstrated")+COUNTIF('Demo Day'!$H$8:$H$12,"Doesn't Meet Our Need"))=0,"",IFERROR(INDEX('Demo Day'!$A$8:$A$12,MATCH(2,'Demo Day'!$N$8:$N$12,0))&amp;CHAR(10)&amp;INDEX('Demo Day'!$H$8:$H$12,MATCH(2,'Demo Day'!$N$8:$N$12,0))&amp;IF(INDEX('Demo Day'!$I$8:$I$12,MATCH(2,'Demo Day'!$N$8:$N$12,0))&lt;&gt;"",CHAR(10)&amp;INDEX('Demo Day'!$I$8:$I$12,MATCH(2,'Demo Day'!$N$8:$N$12,0)),"")&amp;IF((COUNTIF('Demo Day'!$H$8:$H$12,"Works With Concerns")+COUNTIF('Demo Day'!$H$8:$H$12,"Claimed, Not Demonstrated")+COUNTIF('Demo Day'!$H$8:$H$12,"Doesn't Meet Our Need"))&gt;2,CHAR(10)&amp;"+"&amp;((COUNTIF('Demo Day'!$H$8:$H$12,"Works With Concerns")+COUNTIF('Demo Day'!$H$8:$H$12,"Claimed, Not Demonstrated")+COUNTIF('Demo Day'!$H$8:$H$12,"Doesn't Meet Our Need"))-2)&amp;" more",""),"")))</f>
        <v/>
      </c>
    </row>
    <row r="64" ht="34" customHeight="1">
      <c r="A64" s="89">
        <f>'CRM Comparison'!$B$9</f>
        <v/>
      </c>
    </row>
    <row r="65" ht="34" customHeight="1">
      <c r="A65" s="90">
        <f>IF(COUNTA('CRM Comparison'!$J$13:$J$39)+COUNTA('Demo Day'!$J$8:$J$12)=0,"Not started",COUNTA('CRM Comparison'!$J$13:$J$39)&amp;" of 24 items evaluated"&amp;CHAR(10)&amp;COUNTA('Demo Day'!$J$8:$J$12)&amp;" of 5 demos completed")</f>
        <v/>
      </c>
    </row>
    <row r="66" ht="34" customHeight="1">
      <c r="A66" s="91" t="inlineStr">
        <is>
          <t>NEEDS FOLLOW-UP</t>
        </is>
      </c>
    </row>
    <row r="67" ht="40" customHeight="1">
      <c r="A67" s="92">
        <f>IF((COUNTA('CRM Comparison'!$D$13:$D$39)+COUNTA('CRM Comparison'!$F$13:$F$39)+COUNTA('CRM Comparison'!$H$13:$H$39)+COUNTA('CRM Comparison'!$J$13:$J$39)+COUNTA('Demo Day'!$D$8:$D$12)+COUNTA('Demo Day'!$F$8:$F$12)+COUNTA('Demo Day'!$H$8:$H$12)+COUNTA('Demo Day'!$J$8:$J$12))=0,"Evaluation not started",IF((COUNTIF('CRM Comparison'!$J$12:$J$40,"Works With Concerns")+COUNTIF('CRM Comparison'!$J$12:$J$40,"Claimed, Not Demonstrated"))=0,"No issues identified in completed entries",IFERROR(TEXT(INDEX('CRM Comparison'!$U$12:$U$40,MATCH(1,'CRM Comparison'!$R$12:$R$40,0)),"00")&amp;" — "&amp;INDEX('CRM Comparison'!$T$12:$T$40,MATCH(1,'CRM Comparison'!$R$12:$R$40,0))&amp;CHAR(10)&amp;INDEX('CRM Comparison'!$J$12:$J$40,MATCH(1,'CRM Comparison'!$R$12:$R$40,0))&amp;IF(INDEX('CRM Comparison'!$K$12:$K$40,MATCH(1,'CRM Comparison'!$R$12:$R$40,0))&lt;&gt;"",CHAR(10)&amp;INDEX('CRM Comparison'!$K$12:$K$40,MATCH(1,'CRM Comparison'!$R$12:$R$40,0)),""),"")))</f>
        <v/>
      </c>
    </row>
    <row r="68" ht="40" customHeight="1">
      <c r="A68" s="92">
        <f>IF((COUNTA('CRM Comparison'!$D$13:$D$39)+COUNTA('CRM Comparison'!$F$13:$F$39)+COUNTA('CRM Comparison'!$H$13:$H$39)+COUNTA('CRM Comparison'!$J$13:$J$39)+COUNTA('Demo Day'!$D$8:$D$12)+COUNTA('Demo Day'!$F$8:$F$12)+COUNTA('Demo Day'!$H$8:$H$12)+COUNTA('Demo Day'!$J$8:$J$12))=0,"",IF((COUNTIF('CRM Comparison'!$J$12:$J$40,"Works With Concerns")+COUNTIF('CRM Comparison'!$J$12:$J$40,"Claimed, Not Demonstrated"))=0,"",IFERROR(TEXT(INDEX('CRM Comparison'!$U$12:$U$40,MATCH(2,'CRM Comparison'!$R$12:$R$40,0)),"00")&amp;" — "&amp;INDEX('CRM Comparison'!$T$12:$T$40,MATCH(2,'CRM Comparison'!$R$12:$R$40,0))&amp;CHAR(10)&amp;INDEX('CRM Comparison'!$J$12:$J$40,MATCH(2,'CRM Comparison'!$R$12:$R$40,0))&amp;IF(INDEX('CRM Comparison'!$K$12:$K$40,MATCH(2,'CRM Comparison'!$R$12:$R$40,0))&lt;&gt;"",CHAR(10)&amp;INDEX('CRM Comparison'!$K$12:$K$40,MATCH(2,'CRM Comparison'!$R$12:$R$40,0)),""),"")))</f>
        <v/>
      </c>
    </row>
    <row r="69" ht="40" customHeight="1">
      <c r="A69" s="92">
        <f>IF((COUNTA('CRM Comparison'!$D$13:$D$39)+COUNTA('CRM Comparison'!$F$13:$F$39)+COUNTA('CRM Comparison'!$H$13:$H$39)+COUNTA('CRM Comparison'!$J$13:$J$39)+COUNTA('Demo Day'!$D$8:$D$12)+COUNTA('Demo Day'!$F$8:$F$12)+COUNTA('Demo Day'!$H$8:$H$12)+COUNTA('Demo Day'!$J$8:$J$12))=0,"",IF((COUNTIF('CRM Comparison'!$J$12:$J$40,"Works With Concerns")+COUNTIF('CRM Comparison'!$J$12:$J$40,"Claimed, Not Demonstrated"))=0,"",IFERROR(TEXT(INDEX('CRM Comparison'!$U$12:$U$40,MATCH(3,'CRM Comparison'!$R$12:$R$40,0)),"00")&amp;" — "&amp;INDEX('CRM Comparison'!$T$12:$T$40,MATCH(3,'CRM Comparison'!$R$12:$R$40,0))&amp;CHAR(10)&amp;INDEX('CRM Comparison'!$J$12:$J$40,MATCH(3,'CRM Comparison'!$R$12:$R$40,0))&amp;IF(INDEX('CRM Comparison'!$K$12:$K$40,MATCH(3,'CRM Comparison'!$R$12:$R$40,0))&lt;&gt;"",CHAR(10)&amp;INDEX('CRM Comparison'!$K$12:$K$40,MATCH(3,'CRM Comparison'!$R$12:$R$40,0)),""),"")))</f>
        <v/>
      </c>
    </row>
    <row r="70" ht="40" customHeight="1">
      <c r="A70" s="92">
        <f>IF((COUNTA('CRM Comparison'!$D$13:$D$39)+COUNTA('CRM Comparison'!$F$13:$F$39)+COUNTA('CRM Comparison'!$H$13:$H$39)+COUNTA('CRM Comparison'!$J$13:$J$39)+COUNTA('Demo Day'!$D$8:$D$12)+COUNTA('Demo Day'!$F$8:$F$12)+COUNTA('Demo Day'!$H$8:$H$12)+COUNTA('Demo Day'!$J$8:$J$12))=0,"",IF((COUNTIF('CRM Comparison'!$J$12:$J$40,"Works With Concerns")+COUNTIF('CRM Comparison'!$J$12:$J$40,"Claimed, Not Demonstrated"))=0,"",IFERROR(TEXT(INDEX('CRM Comparison'!$U$12:$U$40,MATCH(4,'CRM Comparison'!$R$12:$R$40,0)),"00")&amp;" — "&amp;INDEX('CRM Comparison'!$T$12:$T$40,MATCH(4,'CRM Comparison'!$R$12:$R$40,0))&amp;CHAR(10)&amp;INDEX('CRM Comparison'!$J$12:$J$40,MATCH(4,'CRM Comparison'!$R$12:$R$40,0))&amp;IF(INDEX('CRM Comparison'!$K$12:$K$40,MATCH(4,'CRM Comparison'!$R$12:$R$40,0))&lt;&gt;"",CHAR(10)&amp;INDEX('CRM Comparison'!$K$12:$K$40,MATCH(4,'CRM Comparison'!$R$12:$R$40,0)),"")&amp;IF((COUNTIF('CRM Comparison'!$J$12:$J$40,"Works With Concerns")+COUNTIF('CRM Comparison'!$J$12:$J$40,"Claimed, Not Demonstrated"))&gt;4,CHAR(10)&amp;"+"&amp;((COUNTIF('CRM Comparison'!$J$12:$J$40,"Works With Concerns")+COUNTIF('CRM Comparison'!$J$12:$J$40,"Claimed, Not Demonstrated"))-4)&amp;" more",""),"")))</f>
        <v/>
      </c>
    </row>
    <row r="71" ht="34" customHeight="1">
      <c r="A71" s="93" t="inlineStr">
        <is>
          <t>MAJOR GAPS — MUST-HAVE ITEMS</t>
        </is>
      </c>
    </row>
    <row r="72" ht="40" customHeight="1">
      <c r="A72" s="92">
        <f>IF((COUNTA('CRM Comparison'!$D$13:$D$39)+COUNTA('CRM Comparison'!$F$13:$F$39)+COUNTA('CRM Comparison'!$H$13:$H$39)+COUNTA('CRM Comparison'!$J$13:$J$39)+COUNTA('Demo Day'!$D$8:$D$12)+COUNTA('Demo Day'!$F$8:$F$12)+COUNTA('Demo Day'!$H$8:$H$12)+COUNTA('Demo Day'!$J$8:$J$12))=0,"Evaluation not started",IF(COUNTIFS('CRM Comparison'!$C$12:$C$40,"Must Have",'CRM Comparison'!$J$12:$J$40,"Doesn't Meet Our Need")=0,"No issues identified in completed entries",IFERROR(TEXT(INDEX('CRM Comparison'!$U$12:$U$40,MATCH(1,'CRM Comparison'!$S$12:$S$40,0)),"00")&amp;" — "&amp;INDEX('CRM Comparison'!$T$12:$T$40,MATCH(1,'CRM Comparison'!$S$12:$S$40,0))&amp;CHAR(10)&amp;INDEX('CRM Comparison'!$J$12:$J$40,MATCH(1,'CRM Comparison'!$S$12:$S$40,0))&amp;IF(INDEX('CRM Comparison'!$K$12:$K$40,MATCH(1,'CRM Comparison'!$S$12:$S$40,0))&lt;&gt;"",CHAR(10)&amp;INDEX('CRM Comparison'!$K$12:$K$40,MATCH(1,'CRM Comparison'!$S$12:$S$40,0)),""),"")))</f>
        <v/>
      </c>
    </row>
    <row r="73" ht="40" customHeight="1">
      <c r="A73" s="92">
        <f>IF((COUNTA('CRM Comparison'!$D$13:$D$39)+COUNTA('CRM Comparison'!$F$13:$F$39)+COUNTA('CRM Comparison'!$H$13:$H$39)+COUNTA('CRM Comparison'!$J$13:$J$39)+COUNTA('Demo Day'!$D$8:$D$12)+COUNTA('Demo Day'!$F$8:$F$12)+COUNTA('Demo Day'!$H$8:$H$12)+COUNTA('Demo Day'!$J$8:$J$12))=0,"",IF(COUNTIFS('CRM Comparison'!$C$12:$C$40,"Must Have",'CRM Comparison'!$J$12:$J$40,"Doesn't Meet Our Need")=0,"",IFERROR(TEXT(INDEX('CRM Comparison'!$U$12:$U$40,MATCH(2,'CRM Comparison'!$S$12:$S$40,0)),"00")&amp;" — "&amp;INDEX('CRM Comparison'!$T$12:$T$40,MATCH(2,'CRM Comparison'!$S$12:$S$40,0))&amp;CHAR(10)&amp;INDEX('CRM Comparison'!$J$12:$J$40,MATCH(2,'CRM Comparison'!$S$12:$S$40,0))&amp;IF(INDEX('CRM Comparison'!$K$12:$K$40,MATCH(2,'CRM Comparison'!$S$12:$S$40,0))&lt;&gt;"",CHAR(10)&amp;INDEX('CRM Comparison'!$K$12:$K$40,MATCH(2,'CRM Comparison'!$S$12:$S$40,0)),"")&amp;IF(COUNTIFS('CRM Comparison'!$C$12:$C$40,"Must Have",'CRM Comparison'!$J$12:$J$40,"Doesn't Meet Our Need")&gt;2,CHAR(10)&amp;"+"&amp;(COUNTIFS('CRM Comparison'!$C$12:$C$40,"Must Have",'CRM Comparison'!$J$12:$J$40,"Doesn't Meet Our Need")-2)&amp;" more",""),"")))</f>
        <v/>
      </c>
    </row>
    <row r="74" ht="34" customHeight="1">
      <c r="A74" s="91" t="inlineStr">
        <is>
          <t>DEMO ISSUES</t>
        </is>
      </c>
    </row>
    <row r="75" ht="40" customHeight="1">
      <c r="A75" s="92">
        <f>IF((COUNTA('CRM Comparison'!$D$13:$D$39)+COUNTA('CRM Comparison'!$F$13:$F$39)+COUNTA('CRM Comparison'!$H$13:$H$39)+COUNTA('CRM Comparison'!$J$13:$J$39)+COUNTA('Demo Day'!$D$8:$D$12)+COUNTA('Demo Day'!$F$8:$F$12)+COUNTA('Demo Day'!$H$8:$H$12)+COUNTA('Demo Day'!$J$8:$J$12))=0,"Evaluation not started",IF((COUNTIF('Demo Day'!$J$8:$J$12,"Works With Concerns")+COUNTIF('Demo Day'!$J$8:$J$12,"Claimed, Not Demonstrated")+COUNTIF('Demo Day'!$J$8:$J$12,"Doesn't Meet Our Need"))=0,"No issues identified in completed entries",IFERROR(INDEX('Demo Day'!$A$8:$A$12,MATCH(1,'Demo Day'!$O$8:$O$12,0))&amp;CHAR(10)&amp;INDEX('Demo Day'!$J$8:$J$12,MATCH(1,'Demo Day'!$O$8:$O$12,0))&amp;IF(INDEX('Demo Day'!$K$8:$K$12,MATCH(1,'Demo Day'!$O$8:$O$12,0))&lt;&gt;"",CHAR(10)&amp;INDEX('Demo Day'!$K$8:$K$12,MATCH(1,'Demo Day'!$O$8:$O$12,0)),""),"")))</f>
        <v/>
      </c>
    </row>
    <row r="76" ht="40" customHeight="1">
      <c r="A76" s="92">
        <f>IF((COUNTA('CRM Comparison'!$D$13:$D$39)+COUNTA('CRM Comparison'!$F$13:$F$39)+COUNTA('CRM Comparison'!$H$13:$H$39)+COUNTA('CRM Comparison'!$J$13:$J$39)+COUNTA('Demo Day'!$D$8:$D$12)+COUNTA('Demo Day'!$F$8:$F$12)+COUNTA('Demo Day'!$H$8:$H$12)+COUNTA('Demo Day'!$J$8:$J$12))=0,"",IF((COUNTIF('Demo Day'!$J$8:$J$12,"Works With Concerns")+COUNTIF('Demo Day'!$J$8:$J$12,"Claimed, Not Demonstrated")+COUNTIF('Demo Day'!$J$8:$J$12,"Doesn't Meet Our Need"))=0,"",IFERROR(INDEX('Demo Day'!$A$8:$A$12,MATCH(2,'Demo Day'!$O$8:$O$12,0))&amp;CHAR(10)&amp;INDEX('Demo Day'!$J$8:$J$12,MATCH(2,'Demo Day'!$O$8:$O$12,0))&amp;IF(INDEX('Demo Day'!$K$8:$K$12,MATCH(2,'Demo Day'!$O$8:$O$12,0))&lt;&gt;"",CHAR(10)&amp;INDEX('Demo Day'!$K$8:$K$12,MATCH(2,'Demo Day'!$O$8:$O$12,0)),"")&amp;IF((COUNTIF('Demo Day'!$J$8:$J$12,"Works With Concerns")+COUNTIF('Demo Day'!$J$8:$J$12,"Claimed, Not Demonstrated")+COUNTIF('Demo Day'!$J$8:$J$12,"Doesn't Meet Our Need"))&gt;2,CHAR(10)&amp;"+"&amp;((COUNTIF('Demo Day'!$J$8:$J$12,"Works With Concerns")+COUNTIF('Demo Day'!$J$8:$J$12,"Claimed, Not Demonstrated")+COUNTIF('Demo Day'!$J$8:$J$12,"Doesn't Meet Our Need"))-2)&amp;" more",""),"")))</f>
        <v/>
      </c>
    </row>
    <row r="77">
      <c r="A77" s="80" t="n"/>
      <c r="B77" s="80" t="n"/>
      <c r="C77" s="80" t="n"/>
      <c r="D77" s="80" t="n"/>
      <c r="E77" s="80" t="n"/>
    </row>
    <row r="78">
      <c r="A78" s="80" t="n"/>
      <c r="B78" s="80" t="n"/>
      <c r="C78" s="80" t="n"/>
      <c r="D78" s="80" t="n"/>
      <c r="E78" s="80" t="n"/>
    </row>
    <row r="79" ht="34" customHeight="1">
      <c r="A79" s="80" t="n"/>
      <c r="B79" s="80" t="n"/>
      <c r="C79" s="80" t="n"/>
      <c r="D79" s="80" t="n"/>
      <c r="E79" s="80" t="n"/>
    </row>
    <row r="80" ht="34" customHeight="1">
      <c r="A80" s="80" t="n"/>
      <c r="B80" s="80" t="n"/>
      <c r="C80" s="80" t="n"/>
      <c r="D80" s="80" t="n"/>
      <c r="E80" s="80" t="n"/>
    </row>
    <row r="81" ht="34" customHeight="1">
      <c r="A81" s="80" t="n"/>
      <c r="B81" s="80" t="n"/>
      <c r="C81" s="80" t="n"/>
      <c r="D81" s="80" t="n"/>
      <c r="E81" s="80" t="n"/>
    </row>
    <row r="82" ht="34" customHeight="1">
      <c r="A82" s="80" t="n"/>
      <c r="B82" s="80" t="n"/>
      <c r="C82" s="80" t="n"/>
      <c r="D82" s="80" t="n"/>
      <c r="E82" s="80" t="n"/>
    </row>
    <row r="83" ht="34" customHeight="1">
      <c r="A83" s="80" t="n"/>
      <c r="B83" s="80" t="n"/>
      <c r="C83" s="80" t="n"/>
      <c r="D83" s="80" t="n"/>
      <c r="E83" s="80" t="n"/>
    </row>
    <row r="84" ht="34" customHeight="1">
      <c r="A84" s="80" t="n"/>
      <c r="B84" s="80" t="n"/>
      <c r="C84" s="80" t="n"/>
      <c r="D84" s="80" t="n"/>
      <c r="E84" s="80" t="n"/>
    </row>
    <row r="85" ht="34" customHeight="1">
      <c r="A85" s="80" t="n"/>
      <c r="B85" s="80" t="n"/>
      <c r="C85" s="80" t="n"/>
      <c r="D85" s="80" t="n"/>
      <c r="E85" s="80" t="n"/>
    </row>
    <row r="86" ht="34" customHeight="1">
      <c r="A86" s="80" t="n"/>
      <c r="B86" s="80" t="n"/>
      <c r="C86" s="80" t="n"/>
      <c r="D86" s="80" t="n"/>
      <c r="E86" s="80" t="n"/>
    </row>
    <row r="87" ht="34" customHeight="1">
      <c r="A87" s="80" t="n"/>
      <c r="B87" s="80" t="n"/>
      <c r="C87" s="80" t="n"/>
      <c r="D87" s="80" t="n"/>
      <c r="E87" s="80" t="n"/>
    </row>
    <row r="88" ht="34" customHeight="1">
      <c r="A88" s="80" t="n"/>
      <c r="B88" s="80" t="n"/>
      <c r="C88" s="80" t="n"/>
      <c r="D88" s="80" t="n"/>
      <c r="E88" s="80" t="n"/>
    </row>
    <row r="89" ht="34" customHeight="1">
      <c r="A89" s="80" t="n"/>
      <c r="B89" s="80" t="n"/>
      <c r="C89" s="80" t="n"/>
      <c r="D89" s="80" t="n"/>
      <c r="E89" s="80" t="n"/>
    </row>
    <row r="90" ht="34" customHeight="1">
      <c r="A90" s="80" t="n"/>
      <c r="B90" s="80" t="n"/>
      <c r="C90" s="80" t="n"/>
      <c r="D90" s="80" t="n"/>
      <c r="E90" s="80" t="n"/>
    </row>
    <row r="91" ht="34" customHeight="1">
      <c r="A91" s="80" t="n"/>
      <c r="B91" s="80" t="n"/>
      <c r="C91" s="80" t="n"/>
      <c r="D91" s="80" t="n"/>
      <c r="E91" s="80" t="n"/>
    </row>
    <row r="92" ht="34" customHeight="1">
      <c r="A92" s="80" t="n"/>
      <c r="B92" s="80" t="n"/>
      <c r="C92" s="80" t="n"/>
      <c r="D92" s="80" t="n"/>
      <c r="E92" s="80" t="n"/>
    </row>
    <row r="93" ht="34" customHeight="1">
      <c r="A93" s="80" t="n"/>
      <c r="B93" s="80" t="n"/>
      <c r="C93" s="80" t="n"/>
      <c r="D93" s="80" t="n"/>
      <c r="E93" s="80" t="n"/>
    </row>
    <row r="94" ht="34" customHeight="1">
      <c r="A94" s="80" t="n"/>
      <c r="B94" s="80" t="n"/>
      <c r="C94" s="80" t="n"/>
      <c r="D94" s="80" t="n"/>
      <c r="E94" s="80" t="n"/>
    </row>
    <row r="95" ht="34" customHeight="1">
      <c r="A95" s="80" t="n"/>
      <c r="B95" s="80" t="n"/>
      <c r="C95" s="80" t="n"/>
      <c r="D95" s="80" t="n"/>
      <c r="E95" s="80" t="n"/>
    </row>
    <row r="96" ht="34" customHeight="1">
      <c r="A96" s="80" t="n"/>
      <c r="B96" s="80" t="n"/>
      <c r="C96" s="80" t="n"/>
      <c r="D96" s="80" t="n"/>
      <c r="E96" s="80" t="n"/>
    </row>
    <row r="97" ht="34" customHeight="1">
      <c r="A97" s="80" t="n"/>
      <c r="B97" s="80" t="n"/>
      <c r="C97" s="80" t="n"/>
      <c r="D97" s="80" t="n"/>
      <c r="E97" s="80" t="n"/>
    </row>
    <row r="98" ht="34" customHeight="1">
      <c r="A98" s="80" t="n"/>
      <c r="B98" s="80" t="n"/>
      <c r="C98" s="80" t="n"/>
      <c r="D98" s="80" t="n"/>
      <c r="E98" s="80" t="n"/>
    </row>
    <row r="99" ht="34" customHeight="1">
      <c r="A99" s="80" t="n"/>
      <c r="B99" s="80" t="n"/>
      <c r="C99" s="80" t="n"/>
      <c r="D99" s="80" t="n"/>
      <c r="E99" s="80" t="n"/>
    </row>
    <row r="100" ht="34" customHeight="1">
      <c r="A100" s="80" t="n"/>
      <c r="B100" s="80" t="n"/>
      <c r="C100" s="80" t="n"/>
      <c r="D100" s="80" t="n"/>
      <c r="E100" s="80" t="n"/>
    </row>
    <row r="101" ht="34" customHeight="1">
      <c r="A101" s="80" t="n"/>
      <c r="B101" s="80" t="n"/>
      <c r="C101" s="80" t="n"/>
      <c r="D101" s="80" t="n"/>
      <c r="E101" s="80" t="n"/>
    </row>
    <row r="102" ht="34" customHeight="1">
      <c r="A102" s="80" t="n"/>
      <c r="B102" s="80" t="n"/>
      <c r="C102" s="80" t="n"/>
      <c r="D102" s="80" t="n"/>
      <c r="E102" s="80" t="n"/>
    </row>
    <row r="103" ht="34" customHeight="1">
      <c r="A103" s="80" t="n"/>
      <c r="B103" s="80" t="n"/>
      <c r="C103" s="80" t="n"/>
      <c r="D103" s="80" t="n"/>
      <c r="E103" s="80" t="n"/>
    </row>
    <row r="104">
      <c r="A104" s="80" t="n"/>
      <c r="B104" s="80" t="n"/>
      <c r="C104" s="80" t="n"/>
      <c r="D104" s="80" t="n"/>
      <c r="E104" s="80" t="n"/>
    </row>
    <row r="105">
      <c r="A105" s="80" t="n"/>
      <c r="B105" s="80" t="n"/>
      <c r="C105" s="80" t="n"/>
      <c r="D105" s="80" t="n"/>
      <c r="E105" s="80" t="n"/>
    </row>
    <row r="106">
      <c r="A106" s="80" t="n"/>
      <c r="B106" s="80" t="n"/>
      <c r="C106" s="80" t="n"/>
      <c r="D106" s="80" t="n"/>
      <c r="E106" s="80" t="n"/>
    </row>
    <row r="107" ht="34" customHeight="1">
      <c r="A107" s="80" t="n"/>
      <c r="B107" s="80" t="n"/>
      <c r="C107" s="80" t="n"/>
      <c r="D107" s="80" t="n"/>
      <c r="E107" s="80" t="n"/>
    </row>
    <row r="108" ht="34" customHeight="1">
      <c r="A108" s="80" t="n"/>
      <c r="B108" s="80" t="n"/>
      <c r="C108" s="80" t="n"/>
      <c r="D108" s="80" t="n"/>
      <c r="E108" s="80" t="n"/>
    </row>
    <row r="109" ht="34" customHeight="1">
      <c r="A109" s="80" t="n"/>
      <c r="B109" s="80" t="n"/>
      <c r="C109" s="80" t="n"/>
      <c r="D109" s="80" t="n"/>
      <c r="E109" s="80" t="n"/>
    </row>
    <row r="110" ht="34" customHeight="1">
      <c r="A110" s="80" t="n"/>
      <c r="B110" s="80" t="n"/>
      <c r="C110" s="80" t="n"/>
      <c r="D110" s="80" t="n"/>
      <c r="E110" s="80" t="n"/>
    </row>
    <row r="111" ht="34" customHeight="1">
      <c r="A111" s="80" t="n"/>
      <c r="B111" s="80" t="n"/>
      <c r="C111" s="80" t="n"/>
      <c r="D111" s="80" t="n"/>
      <c r="E111" s="80" t="n"/>
    </row>
    <row r="112" ht="34" customHeight="1">
      <c r="A112" s="80" t="n"/>
      <c r="B112" s="80" t="n"/>
      <c r="C112" s="80" t="n"/>
      <c r="D112" s="80" t="n"/>
      <c r="E112" s="80" t="n"/>
    </row>
    <row r="113" ht="34" customHeight="1">
      <c r="A113" s="80" t="n"/>
      <c r="B113" s="80" t="n"/>
      <c r="C113" s="80" t="n"/>
      <c r="D113" s="80" t="n"/>
      <c r="E113" s="80" t="n"/>
    </row>
    <row r="114" ht="34" customHeight="1">
      <c r="A114" s="80" t="n"/>
      <c r="B114" s="80" t="n"/>
      <c r="C114" s="80" t="n"/>
      <c r="D114" s="80" t="n"/>
      <c r="E114" s="80" t="n"/>
    </row>
    <row r="115" ht="34" customHeight="1">
      <c r="A115" s="80" t="n"/>
      <c r="B115" s="80" t="n"/>
      <c r="C115" s="80" t="n"/>
      <c r="D115" s="80" t="n"/>
      <c r="E115" s="80" t="n"/>
    </row>
    <row r="116" ht="34" customHeight="1">
      <c r="A116" s="80" t="n"/>
      <c r="B116" s="80" t="n"/>
      <c r="C116" s="80" t="n"/>
      <c r="D116" s="80" t="n"/>
      <c r="E116" s="80" t="n"/>
    </row>
    <row r="117" ht="34" customHeight="1">
      <c r="A117" s="80" t="n"/>
      <c r="B117" s="80" t="n"/>
      <c r="C117" s="80" t="n"/>
      <c r="D117" s="80" t="n"/>
      <c r="E117" s="80" t="n"/>
    </row>
    <row r="118" ht="34" customHeight="1">
      <c r="A118" s="80" t="n"/>
      <c r="B118" s="80" t="n"/>
      <c r="C118" s="80" t="n"/>
      <c r="D118" s="80" t="n"/>
      <c r="E118" s="80" t="n"/>
    </row>
    <row r="119" ht="34" customHeight="1">
      <c r="A119" s="80" t="n"/>
      <c r="B119" s="80" t="n"/>
      <c r="C119" s="80" t="n"/>
      <c r="D119" s="80" t="n"/>
      <c r="E119" s="80" t="n"/>
    </row>
    <row r="120" ht="34" customHeight="1">
      <c r="A120" s="80" t="n"/>
      <c r="B120" s="80" t="n"/>
      <c r="C120" s="80" t="n"/>
      <c r="D120" s="80" t="n"/>
      <c r="E120" s="80" t="n"/>
    </row>
    <row r="121" ht="34" customHeight="1">
      <c r="A121" s="80" t="n"/>
      <c r="B121" s="80" t="n"/>
      <c r="C121" s="80" t="n"/>
      <c r="D121" s="80" t="n"/>
      <c r="E121" s="80" t="n"/>
    </row>
    <row r="122" ht="34" customHeight="1">
      <c r="A122" s="80" t="n"/>
      <c r="B122" s="80" t="n"/>
      <c r="C122" s="80" t="n"/>
      <c r="D122" s="80" t="n"/>
      <c r="E122" s="80" t="n"/>
    </row>
    <row r="123" ht="34" customHeight="1">
      <c r="A123" s="80" t="n"/>
      <c r="B123" s="80" t="n"/>
      <c r="C123" s="80" t="n"/>
      <c r="D123" s="80" t="n"/>
      <c r="E123" s="80" t="n"/>
    </row>
    <row r="124" ht="34" customHeight="1">
      <c r="A124" s="80" t="n"/>
      <c r="B124" s="80" t="n"/>
      <c r="C124" s="80" t="n"/>
      <c r="D124" s="80" t="n"/>
      <c r="E124" s="80" t="n"/>
    </row>
    <row r="125" ht="34" customHeight="1">
      <c r="A125" s="80" t="n"/>
      <c r="B125" s="80" t="n"/>
      <c r="C125" s="80" t="n"/>
      <c r="D125" s="80" t="n"/>
      <c r="E125" s="80" t="n"/>
    </row>
    <row r="126" ht="34" customHeight="1">
      <c r="A126" s="80" t="n"/>
      <c r="B126" s="80" t="n"/>
      <c r="C126" s="80" t="n"/>
      <c r="D126" s="80" t="n"/>
      <c r="E126" s="80" t="n"/>
    </row>
    <row r="127" ht="34" customHeight="1">
      <c r="A127" s="80" t="n"/>
      <c r="B127" s="80" t="n"/>
      <c r="C127" s="80" t="n"/>
      <c r="D127" s="80" t="n"/>
      <c r="E127" s="80" t="n"/>
    </row>
    <row r="128" ht="34" customHeight="1">
      <c r="A128" s="80" t="n"/>
      <c r="B128" s="80" t="n"/>
      <c r="C128" s="80" t="n"/>
      <c r="D128" s="80" t="n"/>
      <c r="E128" s="80" t="n"/>
    </row>
    <row r="129" ht="34" customHeight="1">
      <c r="A129" s="80" t="n"/>
      <c r="B129" s="80" t="n"/>
      <c r="C129" s="80" t="n"/>
      <c r="D129" s="80" t="n"/>
      <c r="E129" s="80" t="n"/>
    </row>
    <row r="130" ht="34" customHeight="1">
      <c r="A130" s="80" t="n"/>
      <c r="B130" s="80" t="n"/>
      <c r="C130" s="80" t="n"/>
      <c r="D130" s="80" t="n"/>
      <c r="E130" s="80" t="n"/>
    </row>
    <row r="131" ht="34" customHeight="1">
      <c r="A131" s="80" t="n"/>
      <c r="B131" s="80" t="n"/>
      <c r="C131" s="80" t="n"/>
      <c r="D131" s="80" t="n"/>
      <c r="E131" s="80" t="n"/>
    </row>
    <row r="132">
      <c r="A132" s="80" t="n"/>
      <c r="B132" s="80" t="n"/>
      <c r="C132" s="80" t="n"/>
      <c r="D132" s="80" t="n"/>
      <c r="E132" s="80" t="n"/>
    </row>
    <row r="133">
      <c r="A133" s="80" t="n"/>
      <c r="B133" s="80" t="n"/>
      <c r="C133" s="80" t="n"/>
      <c r="D133" s="80" t="n"/>
      <c r="E133" s="80" t="n"/>
    </row>
    <row r="134">
      <c r="A134" s="80" t="n"/>
      <c r="B134" s="80" t="n"/>
      <c r="C134" s="80" t="n"/>
      <c r="D134" s="80" t="n"/>
      <c r="E134" s="80" t="n"/>
    </row>
    <row r="135">
      <c r="A135" s="80" t="n"/>
      <c r="B135" s="80" t="n"/>
      <c r="C135" s="80" t="n"/>
      <c r="D135" s="80" t="n"/>
      <c r="E135" s="80" t="n"/>
    </row>
  </sheetData>
  <sheetProtection selectLockedCells="0" selectUnlockedCells="0" sheet="1" objects="0" insertRows="1" insertHyperlinks="1" autoFilter="1" scenarios="0" formatColumns="1" deleteColumns="1" insertColumns="1" pivotTables="1" deleteRows="1" formatCells="1" formatRows="1" sort="1"/>
  <mergeCells count="58">
    <mergeCell ref="A30:E30"/>
    <mergeCell ref="A39:E39"/>
    <mergeCell ref="A34:E34"/>
    <mergeCell ref="A59:E59"/>
    <mergeCell ref="A48:E48"/>
    <mergeCell ref="A73:E73"/>
    <mergeCell ref="A64:E64"/>
    <mergeCell ref="A60:E60"/>
    <mergeCell ref="A49:E49"/>
    <mergeCell ref="A51:E51"/>
    <mergeCell ref="A45:E45"/>
    <mergeCell ref="A36:E36"/>
    <mergeCell ref="A61:E61"/>
    <mergeCell ref="A6:E6"/>
    <mergeCell ref="A70:E70"/>
    <mergeCell ref="A69:E69"/>
    <mergeCell ref="A65:E65"/>
    <mergeCell ref="A54:E54"/>
    <mergeCell ref="A7:E7"/>
    <mergeCell ref="A25:E25"/>
    <mergeCell ref="A41:E41"/>
    <mergeCell ref="A37:E37"/>
    <mergeCell ref="A46:E46"/>
    <mergeCell ref="A75:E75"/>
    <mergeCell ref="A66:E66"/>
    <mergeCell ref="A74:E74"/>
    <mergeCell ref="A56:E56"/>
    <mergeCell ref="A27:E27"/>
    <mergeCell ref="A3:E3"/>
    <mergeCell ref="A55:E55"/>
    <mergeCell ref="A50:E50"/>
    <mergeCell ref="A26:E26"/>
    <mergeCell ref="A57:E57"/>
    <mergeCell ref="A2:E2"/>
    <mergeCell ref="A42:E42"/>
    <mergeCell ref="A76:E76"/>
    <mergeCell ref="A33:E33"/>
    <mergeCell ref="A71:E71"/>
    <mergeCell ref="A47:E47"/>
    <mergeCell ref="A32:E32"/>
    <mergeCell ref="A8:E8"/>
    <mergeCell ref="A53:E53"/>
    <mergeCell ref="A29:E29"/>
    <mergeCell ref="A35:E35"/>
    <mergeCell ref="A62:E62"/>
    <mergeCell ref="A43:E43"/>
    <mergeCell ref="A38:E38"/>
    <mergeCell ref="A72:E72"/>
    <mergeCell ref="A52:E52"/>
    <mergeCell ref="A10:E10"/>
    <mergeCell ref="A28:E28"/>
    <mergeCell ref="A68:E68"/>
    <mergeCell ref="A63:E63"/>
    <mergeCell ref="A31:E31"/>
    <mergeCell ref="A44:E44"/>
    <mergeCell ref="A58:E58"/>
    <mergeCell ref="A40:E40"/>
    <mergeCell ref="A67:E67"/>
  </mergeCells>
  <pageMargins left="0.35" right="0.35" top="0.5" bottom="0.5" header="0.3" footer="0.3"/>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2026-09-21T19:41:50Z</dcterms:created>
  <dcterms:modified xmlns:dcterms="http://purl.org/dc/terms/" xmlns:xsi="http://www.w3.org/2001/XMLSchema-instance" xsi:type="dcterms:W3CDTF">2026-09-21T20:24:49Z</dcterms:modified>
</cp:coreProperties>
</file>